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CER\Desktop\"/>
    </mc:Choice>
  </mc:AlternateContent>
  <xr:revisionPtr revIDLastSave="0" documentId="13_ncr:1_{1D471A08-1BD8-471A-8ECE-5AF8CDABFC50}" xr6:coauthVersionLast="47" xr6:coauthVersionMax="47" xr10:uidLastSave="{00000000-0000-0000-0000-000000000000}"/>
  <bookViews>
    <workbookView xWindow="-120" yWindow="-120" windowWidth="20730" windowHeight="11040" xr2:uid="{00000000-000D-0000-FFFF-FFFF00000000}"/>
  </bookViews>
  <sheets>
    <sheet name="Evaluasi Diri S1" sheetId="1" r:id="rId1"/>
    <sheet name="PETA PER KRITERIA" sheetId="2" r:id="rId2"/>
    <sheet name="PETA CAPAIAN MUTU" sheetId="3" r:id="rId3"/>
    <sheet name="1" sheetId="4" r:id="rId4"/>
    <sheet name="2A" sheetId="5" r:id="rId5"/>
    <sheet name="2B" sheetId="6" r:id="rId6"/>
    <sheet name="3A1" sheetId="7" r:id="rId7"/>
    <sheet name="3A2" sheetId="8" r:id="rId8"/>
    <sheet name="3A3" sheetId="9" r:id="rId9"/>
    <sheet name="3A4" sheetId="10" r:id="rId10"/>
    <sheet name="3B1" sheetId="11" r:id="rId11"/>
    <sheet name="3B2" sheetId="12" r:id="rId12"/>
    <sheet name="3B3" sheetId="13" r:id="rId13"/>
    <sheet name="3B4" sheetId="14" r:id="rId14"/>
    <sheet name="3B5" sheetId="15" r:id="rId15"/>
    <sheet name="3B7" sheetId="16" r:id="rId16"/>
    <sheet name="4" sheetId="17" r:id="rId17"/>
    <sheet name="5A" sheetId="18" r:id="rId18"/>
    <sheet name="5B" sheetId="19" r:id="rId19"/>
    <sheet name="5C" sheetId="20" r:id="rId20"/>
    <sheet name="6A" sheetId="21" r:id="rId21"/>
    <sheet name="7" sheetId="22" r:id="rId22"/>
    <sheet name="8A" sheetId="23" r:id="rId23"/>
    <sheet name="8B1" sheetId="24" r:id="rId24"/>
    <sheet name="8B2" sheetId="25" r:id="rId25"/>
    <sheet name="8C" sheetId="26" r:id="rId26"/>
    <sheet name="8D1" sheetId="27" r:id="rId27"/>
    <sheet name="8D2" sheetId="28" r:id="rId28"/>
    <sheet name="8E1" sheetId="29" r:id="rId29"/>
    <sheet name="8E2" sheetId="30" r:id="rId30"/>
    <sheet name="8F1" sheetId="31" r:id="rId31"/>
    <sheet name="8F4" sheetId="32" r:id="rId3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32" l="1"/>
  <c r="D26" i="32"/>
  <c r="D21" i="32"/>
  <c r="D11" i="32"/>
  <c r="G39" i="31"/>
  <c r="G37" i="31"/>
  <c r="G35" i="31"/>
  <c r="G34" i="31"/>
  <c r="G33" i="31"/>
  <c r="G31" i="31"/>
  <c r="G29" i="31"/>
  <c r="G28" i="31"/>
  <c r="G26" i="31"/>
  <c r="G24" i="31"/>
  <c r="G41" i="31" s="1"/>
  <c r="F17" i="31"/>
  <c r="E17" i="31"/>
  <c r="D17" i="31"/>
  <c r="G16" i="31"/>
  <c r="G15" i="31"/>
  <c r="G14" i="31"/>
  <c r="G13" i="31"/>
  <c r="G12" i="31"/>
  <c r="G10" i="31"/>
  <c r="G9" i="31"/>
  <c r="G8" i="31"/>
  <c r="G7" i="31"/>
  <c r="G17" i="31" s="1"/>
  <c r="G6" i="31"/>
  <c r="G20" i="30"/>
  <c r="F20" i="30"/>
  <c r="E20" i="30"/>
  <c r="D20" i="30"/>
  <c r="G13" i="29"/>
  <c r="F13" i="29"/>
  <c r="E13" i="29"/>
  <c r="D13" i="29"/>
  <c r="C13" i="29"/>
  <c r="K39" i="26"/>
  <c r="K38" i="26"/>
  <c r="K37" i="26"/>
  <c r="K36" i="26"/>
  <c r="K35" i="26"/>
  <c r="H28" i="26"/>
  <c r="H27" i="26"/>
  <c r="H26" i="26"/>
  <c r="K18" i="26"/>
  <c r="K17" i="26"/>
  <c r="K16" i="26"/>
  <c r="K15" i="26"/>
  <c r="G14" i="25"/>
  <c r="F14" i="25"/>
  <c r="E14" i="25"/>
  <c r="G14" i="24"/>
  <c r="F14" i="24"/>
  <c r="E14" i="24"/>
  <c r="F11" i="22"/>
  <c r="F15" i="21"/>
  <c r="H6" i="21" s="1"/>
  <c r="H4" i="21"/>
  <c r="G31" i="20"/>
  <c r="F31" i="20"/>
  <c r="E31" i="20"/>
  <c r="D31" i="20"/>
  <c r="H4" i="19"/>
  <c r="I18" i="18"/>
  <c r="H18" i="18"/>
  <c r="G18" i="18"/>
  <c r="F18" i="18"/>
  <c r="K24" i="17"/>
  <c r="J24" i="17"/>
  <c r="I24" i="17"/>
  <c r="H24" i="17"/>
  <c r="G24" i="17"/>
  <c r="F24" i="17"/>
  <c r="E24" i="17"/>
  <c r="D24" i="17"/>
  <c r="K20" i="17"/>
  <c r="J20" i="17"/>
  <c r="I20" i="17"/>
  <c r="H20" i="17"/>
  <c r="G20" i="17"/>
  <c r="F20" i="17"/>
  <c r="E20" i="17"/>
  <c r="D20" i="17"/>
  <c r="J17" i="17"/>
  <c r="I17" i="17"/>
  <c r="H17" i="17"/>
  <c r="H25" i="17" s="1"/>
  <c r="F17" i="17"/>
  <c r="E17" i="17"/>
  <c r="D17" i="17"/>
  <c r="K15" i="17"/>
  <c r="G15" i="17"/>
  <c r="K13" i="17"/>
  <c r="G13" i="17"/>
  <c r="K11" i="17"/>
  <c r="G11" i="17"/>
  <c r="K9" i="17"/>
  <c r="G9" i="17"/>
  <c r="K8" i="17"/>
  <c r="K17" i="17" s="1"/>
  <c r="K25" i="17" s="1"/>
  <c r="G8" i="17"/>
  <c r="G17" i="17" s="1"/>
  <c r="G25" i="17" s="1"/>
  <c r="D31" i="16"/>
  <c r="D26" i="16"/>
  <c r="D21" i="16"/>
  <c r="D11" i="16"/>
  <c r="E13" i="15"/>
  <c r="F38" i="14"/>
  <c r="E38" i="14"/>
  <c r="D38" i="14"/>
  <c r="G36" i="14"/>
  <c r="G34" i="14"/>
  <c r="G32" i="14"/>
  <c r="G31" i="14"/>
  <c r="G30" i="14"/>
  <c r="G28" i="14"/>
  <c r="G26" i="14"/>
  <c r="G25" i="14"/>
  <c r="G24" i="14"/>
  <c r="G22" i="14"/>
  <c r="G38" i="14" s="1"/>
  <c r="F16" i="14"/>
  <c r="E16" i="14"/>
  <c r="D16" i="14"/>
  <c r="G15" i="14"/>
  <c r="G14" i="14"/>
  <c r="G13" i="14"/>
  <c r="G12" i="14"/>
  <c r="G11" i="14"/>
  <c r="G10" i="14"/>
  <c r="G9" i="14"/>
  <c r="G8" i="14"/>
  <c r="G7" i="14"/>
  <c r="G6" i="14"/>
  <c r="F11" i="13"/>
  <c r="E11" i="13"/>
  <c r="D11" i="13"/>
  <c r="G10" i="13"/>
  <c r="G9" i="13"/>
  <c r="G7" i="13"/>
  <c r="F11" i="12"/>
  <c r="E11" i="12"/>
  <c r="D11" i="12"/>
  <c r="G10" i="12"/>
  <c r="G9" i="12"/>
  <c r="G7" i="12"/>
  <c r="H13" i="11"/>
  <c r="G13" i="11"/>
  <c r="F13" i="11"/>
  <c r="C16" i="10"/>
  <c r="L21" i="9"/>
  <c r="K21" i="9"/>
  <c r="L20" i="9"/>
  <c r="K20" i="9"/>
  <c r="K12" i="8"/>
  <c r="G12" i="8"/>
  <c r="L12" i="8" s="1"/>
  <c r="K11" i="8"/>
  <c r="G11" i="8"/>
  <c r="K10" i="8"/>
  <c r="G10" i="8"/>
  <c r="L9" i="8"/>
  <c r="K9" i="8"/>
  <c r="G9" i="8"/>
  <c r="H22" i="7"/>
  <c r="N5" i="7" s="1"/>
  <c r="C22" i="7"/>
  <c r="N4" i="7" s="1"/>
  <c r="L10" i="6"/>
  <c r="K10" i="6"/>
  <c r="J10" i="6"/>
  <c r="I10" i="6"/>
  <c r="H10" i="6"/>
  <c r="G10" i="6"/>
  <c r="F10" i="6"/>
  <c r="E10" i="6"/>
  <c r="D10" i="6"/>
  <c r="G22" i="5"/>
  <c r="F22" i="5"/>
  <c r="G6" i="5" s="1"/>
  <c r="E22" i="5"/>
  <c r="G5" i="5" s="1"/>
  <c r="D22" i="5"/>
  <c r="G4" i="5" s="1"/>
  <c r="I21" i="5"/>
  <c r="H22" i="5" s="1"/>
  <c r="G10" i="5" s="1"/>
  <c r="H21" i="5"/>
  <c r="G8" i="5"/>
  <c r="G7" i="5"/>
  <c r="F31" i="4"/>
  <c r="E31" i="4"/>
  <c r="D31" i="4"/>
  <c r="C31" i="4"/>
  <c r="F25" i="4"/>
  <c r="E25" i="4"/>
  <c r="D25" i="4"/>
  <c r="C25" i="4"/>
  <c r="F19" i="4"/>
  <c r="E19" i="4"/>
  <c r="D19" i="4"/>
  <c r="C19" i="4"/>
  <c r="F4" i="4" s="1"/>
  <c r="F9" i="4"/>
  <c r="F8" i="4"/>
  <c r="F7" i="4"/>
  <c r="F6" i="4"/>
  <c r="F5" i="4"/>
  <c r="A83" i="3"/>
  <c r="B75" i="3"/>
  <c r="A70" i="3"/>
  <c r="B45" i="3"/>
  <c r="C41" i="3"/>
  <c r="B41" i="3"/>
  <c r="C40" i="3"/>
  <c r="B40" i="3"/>
  <c r="A19" i="3"/>
  <c r="C137" i="2"/>
  <c r="C86" i="3" s="1"/>
  <c r="B137" i="2"/>
  <c r="B86" i="3" s="1"/>
  <c r="C136" i="2"/>
  <c r="C85" i="3" s="1"/>
  <c r="B136" i="2"/>
  <c r="B85" i="3" s="1"/>
  <c r="C135" i="2"/>
  <c r="C84" i="3" s="1"/>
  <c r="B135" i="2"/>
  <c r="B84" i="3" s="1"/>
  <c r="C134" i="2"/>
  <c r="C83" i="3" s="1"/>
  <c r="B134" i="2"/>
  <c r="B83" i="3" s="1"/>
  <c r="C130" i="2"/>
  <c r="B130" i="2"/>
  <c r="C129" i="2"/>
  <c r="C82" i="3" s="1"/>
  <c r="B129" i="2"/>
  <c r="B82" i="3" s="1"/>
  <c r="C128" i="2"/>
  <c r="C81" i="3" s="1"/>
  <c r="B128" i="2"/>
  <c r="B81" i="3" s="1"/>
  <c r="C127" i="2"/>
  <c r="C80" i="3" s="1"/>
  <c r="B127" i="2"/>
  <c r="B80" i="3" s="1"/>
  <c r="C126" i="2"/>
  <c r="C79" i="3" s="1"/>
  <c r="B126" i="2"/>
  <c r="B79" i="3" s="1"/>
  <c r="C125" i="2"/>
  <c r="C78" i="3" s="1"/>
  <c r="B125" i="2"/>
  <c r="B78" i="3" s="1"/>
  <c r="C124" i="2"/>
  <c r="C77" i="3" s="1"/>
  <c r="B124" i="2"/>
  <c r="B77" i="3" s="1"/>
  <c r="C123" i="2"/>
  <c r="C76" i="3" s="1"/>
  <c r="B123" i="2"/>
  <c r="B76" i="3" s="1"/>
  <c r="C122" i="2"/>
  <c r="C75" i="3" s="1"/>
  <c r="B122" i="2"/>
  <c r="C121" i="2"/>
  <c r="C74" i="3" s="1"/>
  <c r="B121" i="2"/>
  <c r="B74" i="3" s="1"/>
  <c r="C120" i="2"/>
  <c r="C73" i="3" s="1"/>
  <c r="B120" i="2"/>
  <c r="B73" i="3" s="1"/>
  <c r="C119" i="2"/>
  <c r="C72" i="3" s="1"/>
  <c r="B119" i="2"/>
  <c r="B72" i="3" s="1"/>
  <c r="C118" i="2"/>
  <c r="C71" i="3" s="1"/>
  <c r="B118" i="2"/>
  <c r="B71" i="3" s="1"/>
  <c r="C117" i="2"/>
  <c r="C70" i="3" s="1"/>
  <c r="B117" i="2"/>
  <c r="B70" i="3" s="1"/>
  <c r="C113" i="2"/>
  <c r="C69" i="3" s="1"/>
  <c r="B113" i="2"/>
  <c r="B69" i="3" s="1"/>
  <c r="C112" i="2"/>
  <c r="C68" i="3" s="1"/>
  <c r="B112" i="2"/>
  <c r="B68" i="3" s="1"/>
  <c r="A111" i="2"/>
  <c r="A12" i="2" s="1"/>
  <c r="B109" i="2"/>
  <c r="C108" i="2"/>
  <c r="B108" i="2"/>
  <c r="C107" i="2"/>
  <c r="C67" i="3" s="1"/>
  <c r="B107" i="2"/>
  <c r="B67" i="3" s="1"/>
  <c r="A106" i="2"/>
  <c r="A67" i="3" s="1"/>
  <c r="C103" i="2"/>
  <c r="C66" i="3" s="1"/>
  <c r="B103" i="2"/>
  <c r="B66" i="3" s="1"/>
  <c r="C102" i="2"/>
  <c r="C65" i="3" s="1"/>
  <c r="B102" i="2"/>
  <c r="B65" i="3" s="1"/>
  <c r="C101" i="2"/>
  <c r="C64" i="3" s="1"/>
  <c r="B101" i="2"/>
  <c r="B64" i="3" s="1"/>
  <c r="C100" i="2"/>
  <c r="C63" i="3" s="1"/>
  <c r="B100" i="2"/>
  <c r="B63" i="3" s="1"/>
  <c r="C99" i="2"/>
  <c r="C62" i="3" s="1"/>
  <c r="B99" i="2"/>
  <c r="B62" i="3" s="1"/>
  <c r="C98" i="2"/>
  <c r="C61" i="3" s="1"/>
  <c r="B98" i="2"/>
  <c r="B61" i="3" s="1"/>
  <c r="C97" i="2"/>
  <c r="C60" i="3" s="1"/>
  <c r="B97" i="2"/>
  <c r="B60" i="3" s="1"/>
  <c r="C96" i="2"/>
  <c r="C59" i="3" s="1"/>
  <c r="B96" i="2"/>
  <c r="B59" i="3" s="1"/>
  <c r="C95" i="2"/>
  <c r="C58" i="3" s="1"/>
  <c r="B95" i="2"/>
  <c r="B58" i="3" s="1"/>
  <c r="C94" i="2"/>
  <c r="C57" i="3" s="1"/>
  <c r="B94" i="2"/>
  <c r="B57" i="3" s="1"/>
  <c r="C93" i="2"/>
  <c r="C56" i="3" s="1"/>
  <c r="B93" i="2"/>
  <c r="B56" i="3" s="1"/>
  <c r="C92" i="2"/>
  <c r="C55" i="3" s="1"/>
  <c r="B92" i="2"/>
  <c r="B55" i="3" s="1"/>
  <c r="C91" i="2"/>
  <c r="C54" i="3" s="1"/>
  <c r="B91" i="2"/>
  <c r="B54" i="3" s="1"/>
  <c r="C90" i="2"/>
  <c r="C53" i="3" s="1"/>
  <c r="B90" i="2"/>
  <c r="B53" i="3" s="1"/>
  <c r="C89" i="2"/>
  <c r="C52" i="3" s="1"/>
  <c r="B89" i="2"/>
  <c r="B52" i="3" s="1"/>
  <c r="C88" i="2"/>
  <c r="C51" i="3" s="1"/>
  <c r="B88" i="2"/>
  <c r="B51" i="3" s="1"/>
  <c r="C87" i="2"/>
  <c r="C50" i="3" s="1"/>
  <c r="B87" i="2"/>
  <c r="B50" i="3" s="1"/>
  <c r="C86" i="2"/>
  <c r="C49" i="3" s="1"/>
  <c r="B86" i="2"/>
  <c r="B49" i="3" s="1"/>
  <c r="C85" i="2"/>
  <c r="C48" i="3" s="1"/>
  <c r="B85" i="2"/>
  <c r="B48" i="3" s="1"/>
  <c r="A84" i="2"/>
  <c r="A48" i="3" s="1"/>
  <c r="C81" i="2"/>
  <c r="C47" i="3" s="1"/>
  <c r="B81" i="2"/>
  <c r="B47" i="3" s="1"/>
  <c r="C80" i="2"/>
  <c r="C46" i="3" s="1"/>
  <c r="B80" i="2"/>
  <c r="B46" i="3" s="1"/>
  <c r="C79" i="2"/>
  <c r="C45" i="3" s="1"/>
  <c r="B79" i="2"/>
  <c r="C78" i="2"/>
  <c r="C44" i="3" s="1"/>
  <c r="B78" i="2"/>
  <c r="B44" i="3" s="1"/>
  <c r="C77" i="2"/>
  <c r="C43" i="3" s="1"/>
  <c r="B77" i="2"/>
  <c r="B43" i="3" s="1"/>
  <c r="C76" i="2"/>
  <c r="C42" i="3" s="1"/>
  <c r="B76" i="2"/>
  <c r="B42" i="3" s="1"/>
  <c r="A75" i="2"/>
  <c r="A42" i="3" s="1"/>
  <c r="C72" i="2"/>
  <c r="C39" i="3" s="1"/>
  <c r="B72" i="2"/>
  <c r="B39" i="3" s="1"/>
  <c r="C71" i="2"/>
  <c r="C38" i="3" s="1"/>
  <c r="B71" i="2"/>
  <c r="B38" i="3" s="1"/>
  <c r="C70" i="2"/>
  <c r="C37" i="3" s="1"/>
  <c r="B70" i="2"/>
  <c r="B37" i="3" s="1"/>
  <c r="C69" i="2"/>
  <c r="C36" i="3" s="1"/>
  <c r="B69" i="2"/>
  <c r="B36" i="3" s="1"/>
  <c r="C68" i="2"/>
  <c r="C35" i="3" s="1"/>
  <c r="B68" i="2"/>
  <c r="B35" i="3" s="1"/>
  <c r="C67" i="2"/>
  <c r="C34" i="3" s="1"/>
  <c r="B67" i="2"/>
  <c r="B34" i="3" s="1"/>
  <c r="C66" i="2"/>
  <c r="C33" i="3" s="1"/>
  <c r="B66" i="2"/>
  <c r="B33" i="3" s="1"/>
  <c r="C65" i="2"/>
  <c r="C32" i="3" s="1"/>
  <c r="B65" i="2"/>
  <c r="B32" i="3" s="1"/>
  <c r="C64" i="2"/>
  <c r="C31" i="3" s="1"/>
  <c r="B64" i="2"/>
  <c r="B31" i="3" s="1"/>
  <c r="C63" i="2"/>
  <c r="C30" i="3" s="1"/>
  <c r="B63" i="2"/>
  <c r="B30" i="3" s="1"/>
  <c r="C62" i="2"/>
  <c r="C29" i="3" s="1"/>
  <c r="B62" i="2"/>
  <c r="B29" i="3" s="1"/>
  <c r="C61" i="2"/>
  <c r="C28" i="3" s="1"/>
  <c r="B61" i="2"/>
  <c r="B28" i="3" s="1"/>
  <c r="C60" i="2"/>
  <c r="C27" i="3" s="1"/>
  <c r="B60" i="2"/>
  <c r="B27" i="3" s="1"/>
  <c r="C59" i="2"/>
  <c r="C26" i="3" s="1"/>
  <c r="B59" i="2"/>
  <c r="B26" i="3" s="1"/>
  <c r="C58" i="2"/>
  <c r="C25" i="3" s="1"/>
  <c r="B58" i="2"/>
  <c r="B25" i="3" s="1"/>
  <c r="C57" i="2"/>
  <c r="C24" i="3" s="1"/>
  <c r="B57" i="2"/>
  <c r="B24" i="3" s="1"/>
  <c r="A56" i="2"/>
  <c r="A24" i="3" s="1"/>
  <c r="C53" i="2"/>
  <c r="C23" i="3" s="1"/>
  <c r="B53" i="2"/>
  <c r="B23" i="3" s="1"/>
  <c r="C52" i="2"/>
  <c r="C22" i="3" s="1"/>
  <c r="B52" i="2"/>
  <c r="B22" i="3" s="1"/>
  <c r="C51" i="2"/>
  <c r="C21" i="3" s="1"/>
  <c r="B51" i="2"/>
  <c r="B21" i="3" s="1"/>
  <c r="C50" i="2"/>
  <c r="C20" i="3" s="1"/>
  <c r="B50" i="2"/>
  <c r="B20" i="3" s="1"/>
  <c r="C49" i="2"/>
  <c r="C19" i="3" s="1"/>
  <c r="B49" i="2"/>
  <c r="B19" i="3" s="1"/>
  <c r="A48" i="2"/>
  <c r="A7" i="2" s="1"/>
  <c r="C45" i="2"/>
  <c r="C18" i="3" s="1"/>
  <c r="B45" i="2"/>
  <c r="B18" i="3" s="1"/>
  <c r="C44" i="2"/>
  <c r="C17" i="3" s="1"/>
  <c r="B44" i="2"/>
  <c r="B17" i="3" s="1"/>
  <c r="C43" i="2"/>
  <c r="C16" i="3" s="1"/>
  <c r="B43" i="2"/>
  <c r="B16" i="3" s="1"/>
  <c r="C42" i="2"/>
  <c r="C15" i="3" s="1"/>
  <c r="B42" i="2"/>
  <c r="B15" i="3" s="1"/>
  <c r="C41" i="2"/>
  <c r="C14" i="3" s="1"/>
  <c r="B41" i="2"/>
  <c r="B14" i="3" s="1"/>
  <c r="C40" i="2"/>
  <c r="C13" i="3" s="1"/>
  <c r="B40" i="2"/>
  <c r="B13" i="3" s="1"/>
  <c r="C39" i="2"/>
  <c r="C12" i="3" s="1"/>
  <c r="B39" i="2"/>
  <c r="B12" i="3" s="1"/>
  <c r="C38" i="2"/>
  <c r="C11" i="3" s="1"/>
  <c r="B38" i="2"/>
  <c r="B11" i="3" s="1"/>
  <c r="C37" i="2"/>
  <c r="C10" i="3" s="1"/>
  <c r="B37" i="2"/>
  <c r="B10" i="3" s="1"/>
  <c r="C36" i="2"/>
  <c r="C9" i="3" s="1"/>
  <c r="B36" i="2"/>
  <c r="B9" i="3" s="1"/>
  <c r="C35" i="2"/>
  <c r="C8" i="3" s="1"/>
  <c r="B35" i="2"/>
  <c r="B8" i="3" s="1"/>
  <c r="A34" i="2"/>
  <c r="A8" i="3" s="1"/>
  <c r="C29" i="2"/>
  <c r="C7" i="3" s="1"/>
  <c r="B29" i="2"/>
  <c r="B7" i="3" s="1"/>
  <c r="C28" i="2"/>
  <c r="C6" i="3" s="1"/>
  <c r="B28" i="2"/>
  <c r="B6" i="3" s="1"/>
  <c r="C27" i="2"/>
  <c r="C5" i="3" s="1"/>
  <c r="B27" i="2"/>
  <c r="B5" i="3" s="1"/>
  <c r="A26" i="2"/>
  <c r="A5" i="3" s="1"/>
  <c r="C23" i="2"/>
  <c r="C4" i="3" s="1"/>
  <c r="B23" i="2"/>
  <c r="B4" i="3" s="1"/>
  <c r="A22" i="2"/>
  <c r="A4" i="3" s="1"/>
  <c r="C20" i="2"/>
  <c r="C3" i="3" s="1"/>
  <c r="B20" i="2"/>
  <c r="B3" i="3" s="1"/>
  <c r="A19" i="2"/>
  <c r="A3" i="3" s="1"/>
  <c r="A14" i="2"/>
  <c r="A13" i="2"/>
  <c r="A10" i="2"/>
  <c r="F158" i="1"/>
  <c r="F157" i="1"/>
  <c r="F156" i="1"/>
  <c r="F155" i="1"/>
  <c r="F154" i="1"/>
  <c r="F153" i="1"/>
  <c r="G150" i="1"/>
  <c r="E149" i="1"/>
  <c r="F149" i="1" s="1"/>
  <c r="H147" i="1"/>
  <c r="I147" i="1" s="1"/>
  <c r="F147" i="1"/>
  <c r="H146" i="1"/>
  <c r="I146" i="1" s="1"/>
  <c r="F146" i="1"/>
  <c r="H145" i="1"/>
  <c r="I145" i="1" s="1"/>
  <c r="F145" i="1"/>
  <c r="H144" i="1"/>
  <c r="I144" i="1" s="1"/>
  <c r="F144" i="1"/>
  <c r="G140" i="1"/>
  <c r="E139" i="1"/>
  <c r="F139" i="1" s="1"/>
  <c r="H137" i="1"/>
  <c r="I137" i="1" s="1"/>
  <c r="F137" i="1"/>
  <c r="H136" i="1"/>
  <c r="I136" i="1" s="1"/>
  <c r="F136" i="1"/>
  <c r="H135" i="1"/>
  <c r="I135" i="1" s="1"/>
  <c r="F135" i="1"/>
  <c r="H134" i="1"/>
  <c r="I134" i="1" s="1"/>
  <c r="F134" i="1"/>
  <c r="H133" i="1"/>
  <c r="I133" i="1" s="1"/>
  <c r="F133" i="1"/>
  <c r="H132" i="1"/>
  <c r="I132" i="1" s="1"/>
  <c r="F132" i="1"/>
  <c r="H131" i="1"/>
  <c r="I131" i="1" s="1"/>
  <c r="F131" i="1"/>
  <c r="H130" i="1"/>
  <c r="I130" i="1" s="1"/>
  <c r="F130" i="1"/>
  <c r="H129" i="1"/>
  <c r="I129" i="1" s="1"/>
  <c r="F129" i="1"/>
  <c r="H128" i="1"/>
  <c r="I128" i="1" s="1"/>
  <c r="F128" i="1"/>
  <c r="H127" i="1"/>
  <c r="I127" i="1" s="1"/>
  <c r="F127" i="1"/>
  <c r="H126" i="1"/>
  <c r="I126" i="1" s="1"/>
  <c r="F126" i="1"/>
  <c r="H125" i="1"/>
  <c r="I125" i="1" s="1"/>
  <c r="F125" i="1"/>
  <c r="H124" i="1"/>
  <c r="I124" i="1" s="1"/>
  <c r="F124" i="1"/>
  <c r="G120" i="1"/>
  <c r="E119" i="1"/>
  <c r="H117" i="1"/>
  <c r="I117" i="1" s="1"/>
  <c r="F117" i="1"/>
  <c r="H116" i="1"/>
  <c r="H120" i="1" s="1"/>
  <c r="F116" i="1"/>
  <c r="G112" i="1"/>
  <c r="E111" i="1"/>
  <c r="F111" i="1" s="1"/>
  <c r="H109" i="1"/>
  <c r="I109" i="1" s="1"/>
  <c r="F109" i="1"/>
  <c r="H108" i="1"/>
  <c r="I108" i="1" s="1"/>
  <c r="F108" i="1"/>
  <c r="G105" i="1"/>
  <c r="E104" i="1"/>
  <c r="F104" i="1" s="1"/>
  <c r="H102" i="1"/>
  <c r="F102" i="1"/>
  <c r="H101" i="1"/>
  <c r="I101" i="1" s="1"/>
  <c r="F101" i="1"/>
  <c r="H100" i="1"/>
  <c r="I100" i="1" s="1"/>
  <c r="F100" i="1"/>
  <c r="H99" i="1"/>
  <c r="I99" i="1" s="1"/>
  <c r="F99" i="1"/>
  <c r="H98" i="1"/>
  <c r="F98" i="1"/>
  <c r="H97" i="1"/>
  <c r="F97" i="1"/>
  <c r="H96" i="1"/>
  <c r="F96" i="1"/>
  <c r="H95" i="1"/>
  <c r="I95" i="1" s="1"/>
  <c r="F95" i="1"/>
  <c r="H94" i="1"/>
  <c r="I94" i="1" s="1"/>
  <c r="F94" i="1"/>
  <c r="H93" i="1"/>
  <c r="F93" i="1"/>
  <c r="H92" i="1"/>
  <c r="F92" i="1"/>
  <c r="H91" i="1"/>
  <c r="F91" i="1"/>
  <c r="H90" i="1"/>
  <c r="F90" i="1"/>
  <c r="I89" i="1"/>
  <c r="H89" i="1"/>
  <c r="F89" i="1"/>
  <c r="H88" i="1"/>
  <c r="F88" i="1"/>
  <c r="H87" i="1"/>
  <c r="I87" i="1" s="1"/>
  <c r="F87" i="1"/>
  <c r="H86" i="1"/>
  <c r="I86" i="1" s="1"/>
  <c r="F86" i="1"/>
  <c r="H85" i="1"/>
  <c r="F85" i="1"/>
  <c r="H84" i="1"/>
  <c r="F84" i="1"/>
  <c r="H83" i="1"/>
  <c r="F83" i="1"/>
  <c r="H82" i="1"/>
  <c r="G80" i="1"/>
  <c r="E79" i="1"/>
  <c r="F8" i="2" s="1"/>
  <c r="G8" i="2" s="1"/>
  <c r="H77" i="1"/>
  <c r="I77" i="1" s="1"/>
  <c r="F77" i="1"/>
  <c r="H76" i="1"/>
  <c r="I76" i="1" s="1"/>
  <c r="F76" i="1"/>
  <c r="H75" i="1"/>
  <c r="I75" i="1" s="1"/>
  <c r="F75" i="1"/>
  <c r="H74" i="1"/>
  <c r="I74" i="1" s="1"/>
  <c r="F74" i="1"/>
  <c r="H73" i="1"/>
  <c r="I73" i="1" s="1"/>
  <c r="F73" i="1"/>
  <c r="H72" i="1"/>
  <c r="F72" i="1"/>
  <c r="G69" i="1"/>
  <c r="F68" i="1"/>
  <c r="H66" i="1"/>
  <c r="F66" i="1"/>
  <c r="H65" i="1"/>
  <c r="F65" i="1"/>
  <c r="H64" i="1"/>
  <c r="I64" i="1" s="1"/>
  <c r="F64" i="1"/>
  <c r="H63" i="1"/>
  <c r="I63" i="1" s="1"/>
  <c r="F63" i="1"/>
  <c r="H62" i="1"/>
  <c r="I62" i="1" s="1"/>
  <c r="F62" i="1"/>
  <c r="H61" i="1"/>
  <c r="I61" i="1" s="1"/>
  <c r="F61" i="1"/>
  <c r="H60" i="1"/>
  <c r="I60" i="1" s="1"/>
  <c r="F60" i="1"/>
  <c r="H59" i="1"/>
  <c r="I59" i="1" s="1"/>
  <c r="F59" i="1"/>
  <c r="H58" i="1"/>
  <c r="I58" i="1" s="1"/>
  <c r="F58" i="1"/>
  <c r="H57" i="1"/>
  <c r="I57" i="1" s="1"/>
  <c r="F57" i="1"/>
  <c r="H56" i="1"/>
  <c r="I56" i="1" s="1"/>
  <c r="F56" i="1"/>
  <c r="H55" i="1"/>
  <c r="I55" i="1" s="1"/>
  <c r="F55" i="1"/>
  <c r="H54" i="1"/>
  <c r="I54" i="1" s="1"/>
  <c r="F54" i="1"/>
  <c r="H53" i="1"/>
  <c r="I53" i="1" s="1"/>
  <c r="F53" i="1"/>
  <c r="H52" i="1"/>
  <c r="I52" i="1" s="1"/>
  <c r="F52" i="1"/>
  <c r="I51" i="1"/>
  <c r="H51" i="1"/>
  <c r="F51" i="1"/>
  <c r="G48" i="1"/>
  <c r="E47" i="1"/>
  <c r="F47" i="1" s="1"/>
  <c r="H45" i="1"/>
  <c r="F45" i="1"/>
  <c r="H44" i="1"/>
  <c r="I44" i="1" s="1"/>
  <c r="F44" i="1"/>
  <c r="H43" i="1"/>
  <c r="I43" i="1" s="1"/>
  <c r="F43" i="1"/>
  <c r="H42" i="1"/>
  <c r="F42" i="1"/>
  <c r="H41" i="1"/>
  <c r="F41" i="1"/>
  <c r="G37" i="1"/>
  <c r="F36" i="1"/>
  <c r="E36" i="1"/>
  <c r="H34" i="1"/>
  <c r="I34" i="1" s="1"/>
  <c r="F34" i="1"/>
  <c r="H33" i="1"/>
  <c r="I33" i="1" s="1"/>
  <c r="F33" i="1"/>
  <c r="H32" i="1"/>
  <c r="I32" i="1" s="1"/>
  <c r="F32" i="1"/>
  <c r="H31" i="1"/>
  <c r="I31" i="1" s="1"/>
  <c r="F31" i="1"/>
  <c r="H30" i="1"/>
  <c r="F30" i="1"/>
  <c r="H29" i="1"/>
  <c r="F29" i="1"/>
  <c r="H28" i="1"/>
  <c r="I28" i="1" s="1"/>
  <c r="F28" i="1"/>
  <c r="H27" i="1"/>
  <c r="F27" i="1"/>
  <c r="H26" i="1"/>
  <c r="F26" i="1"/>
  <c r="H25" i="1"/>
  <c r="F25" i="1"/>
  <c r="H24" i="1"/>
  <c r="G21" i="1"/>
  <c r="F20" i="1"/>
  <c r="H18" i="1"/>
  <c r="I18" i="1" s="1"/>
  <c r="F18" i="1"/>
  <c r="H17" i="1"/>
  <c r="I17" i="1" s="1"/>
  <c r="F17" i="1"/>
  <c r="H16" i="1"/>
  <c r="I16" i="1" s="1"/>
  <c r="F16" i="1"/>
  <c r="H13" i="1"/>
  <c r="I13" i="1" s="1"/>
  <c r="I14" i="1" s="1"/>
  <c r="F13" i="1"/>
  <c r="H8" i="1"/>
  <c r="I8" i="1" s="1"/>
  <c r="I9" i="1" s="1"/>
  <c r="F8" i="1"/>
  <c r="A5" i="2" l="1"/>
  <c r="A11" i="2"/>
  <c r="A6" i="2"/>
  <c r="I29" i="1"/>
  <c r="I65" i="1"/>
  <c r="I116" i="1"/>
  <c r="I120" i="1" s="1"/>
  <c r="C82" i="2"/>
  <c r="F9" i="2" s="1"/>
  <c r="G9" i="2" s="1"/>
  <c r="C104" i="2"/>
  <c r="F10" i="2" s="1"/>
  <c r="G10" i="2" s="1"/>
  <c r="I96" i="1"/>
  <c r="A8" i="2"/>
  <c r="F11" i="2"/>
  <c r="G11" i="2" s="1"/>
  <c r="C30" i="2"/>
  <c r="F5" i="2" s="1"/>
  <c r="G5" i="2" s="1"/>
  <c r="C46" i="2"/>
  <c r="F6" i="2" s="1"/>
  <c r="G6" i="2" s="1"/>
  <c r="C54" i="2"/>
  <c r="F7" i="2" s="1"/>
  <c r="G7" i="2" s="1"/>
  <c r="A9" i="2"/>
  <c r="I21" i="1"/>
  <c r="I26" i="1"/>
  <c r="F79" i="1"/>
  <c r="I140" i="1"/>
  <c r="C73" i="2"/>
  <c r="G9" i="5"/>
  <c r="L10" i="8"/>
  <c r="G11" i="13"/>
  <c r="F25" i="17"/>
  <c r="J25" i="17"/>
  <c r="L11" i="8"/>
  <c r="G11" i="12"/>
  <c r="D25" i="17"/>
  <c r="C131" i="2"/>
  <c r="F13" i="2" s="1"/>
  <c r="G13" i="2" s="1"/>
  <c r="E25" i="17"/>
  <c r="I25" i="17"/>
  <c r="H48" i="1"/>
  <c r="I41" i="1"/>
  <c r="I48" i="1" s="1"/>
  <c r="I112" i="1"/>
  <c r="I83" i="1"/>
  <c r="I105" i="1" s="1"/>
  <c r="H105" i="1"/>
  <c r="C114" i="2"/>
  <c r="F12" i="2" s="1"/>
  <c r="G12" i="2" s="1"/>
  <c r="F119" i="1"/>
  <c r="I24" i="1"/>
  <c r="H37" i="1"/>
  <c r="H112" i="1"/>
  <c r="I72" i="1"/>
  <c r="I80" i="1" s="1"/>
  <c r="H80" i="1"/>
  <c r="I69" i="1"/>
  <c r="I150" i="1"/>
  <c r="C87" i="3"/>
  <c r="H150" i="1"/>
  <c r="A68" i="3"/>
  <c r="H69" i="1"/>
  <c r="H140" i="1"/>
  <c r="H21" i="1"/>
  <c r="C138" i="2"/>
  <c r="F14" i="2" s="1"/>
  <c r="G14" i="2" s="1"/>
  <c r="C109" i="2"/>
  <c r="G16" i="14"/>
  <c r="I37" i="1" l="1"/>
  <c r="I152" i="1"/>
  <c r="F16" i="2"/>
  <c r="G1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00000000-0006-0000-0000-000001000000}">
      <text>
        <r>
          <rPr>
            <sz val="12"/>
            <color rgb="FF000000"/>
            <rFont val="Calibri"/>
            <family val="2"/>
            <scheme val="minor"/>
          </rPr>
          <t>Nilai
4. Unit Pengelola Program Studi (UPPS) mampu:
   1) mengidentifikasi kondisi lingkungan dan industri yang relevan secara komprehensif dan strategis,
   2) menetapkan posisi relatif program studi terhadap lingkungannya,
   3) menggunakan hasil identifikasi dan posisi yang ditetapkan untuk melakukan analisis (SWOT/metoda analisis lain yang relevan) untuk pengembangan program studi, dan
   4) merumuskan strategi pengembangan program studi yang berkesesuaian untuk menghasilkan program-program pengembangan alternatif yang tepat.
3. Unit Pengelola Program Studi (UPPS) mampu:
   1) mengidentifikasi kondisi lingkungan dan industri yang relevan secara komprehensif,
   2) menetapkan posisi relatif program studi terhadap lingkungannya, dan
   3) menggunakan hasil identifikasi dan posisi yang ditetapkan untuk melakukan analisis (SWOT/metoda analisis lain yang relevan) untuk pengembangan program studi.
2. Unit Pengelola Program Studi (UPPS) mampu:
   1) mengidentifikasi kondisi lingkungan dan industri yang relevan, dan
   2) menetapkan posisi relatif program studi terhadap lingkungannya.
1. Unit Pengelola Program Studi (UPPS) kurang mampu:
   1) mengidentifikasi kondisi lingkungan dan industri yang relevan, dan
   2) menetapkan posisi relatif program studi terhadap lingkungannya.
0. Unit Pengelola Program Studi (UPPS) tidak mampu:
   1) mengidentifikasi kondisi lingkungan dan industri yang relevan, dan
   2) menetapkan posisi relatif program studi terhadap lingkungannya.</t>
        </r>
      </text>
    </comment>
    <comment ref="D13" authorId="0" shapeId="0" xr:uid="{00000000-0006-0000-0000-000002000000}">
      <text>
        <r>
          <rPr>
            <sz val="12"/>
            <color rgb="FF000000"/>
            <rFont val="Calibri"/>
            <family val="2"/>
            <scheme val="minor"/>
          </rPr>
          <t>Nilai
4. 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
   4) menunjukkan reputasi sebagai rujukan di bidang keilmuannya.
3. 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
2. Profil UPPS:
   1) menunjukkan keserbacakupan informasi yang jelas dengan data dan informasi yang 
       disampaikan pada masing- masing kriteria,
   2) menggambarkan keselarasan dengan substansi keilmuan program studi.
1. Profil UPPS:
   1) kurang menunjukkan keserbacakupan informasi yang jelas dengan data dan informasi yang disampaikan pada masing-masing kriteria,
   2) kurang menggambarkan keselarasan dengan substansi keilmuan program studi.  
0. Profil UPPS tidak menunjukkan keserbacakupan informasi yang jelas dengan data dan informasi yang disampaikan pada masing-masing kriteria.</t>
        </r>
      </text>
    </comment>
    <comment ref="D16" authorId="0" shapeId="0" xr:uid="{00000000-0006-0000-0000-000003000000}">
      <text>
        <r>
          <rPr>
            <sz val="12"/>
            <color rgb="FF000000"/>
            <rFont val="Calibri"/>
            <family val="2"/>
            <scheme val="minor"/>
          </rPr>
          <t>Nilai
4. 1) visi yang mencerminkan visi perguruan tinggi dan memayungi visi keilmuan terkait keunikan program studi serta didukung data implementasi yang konsisten,
   2) misi, tujuan, dan strategi yang searah dan bersinerji dengan misi, tujuan, dan strategi perguruan tinggi serta mendukung pengembangan program studi dengan data implementasi yang konsisten.
3. UPPS memiliki:
   1) visi yang mencerminkan visi perguruan tinggi dan memayungi visi keilmuan terkait keunikan program studi,
   2) misi, tujuan, dan strategi yang searah dan bersinerji dengan misi, tujuan, dan strategi perguruan tinggi serta mendukung pengembangan program studi.
2. UPPS memiliki:
   1) visi yang mencerminkan visi perguruan tinggi dan memayungi visi keilmuan terkait program studi,
   2) misi, tujuan, dan strategi yang searah dengan misi, tujuan, dan strategi perguruan tinggi serta mendukung pengembangan program studi.
1. UPPS memiliki:
   1) visi yang mencerminkan visi perguruan tinggi namun tidak memayungi visi keilmuan terkait program studi,
   2) misi, tujuan, dan strategi kurang searah dengan misi, tujuan sasaran, dan strategi perguruan tinggi serta kurang mendukung pengembangan program studi.
0. UPPS memiliki misi, tujuan, dan strategi yang tidak terkait dengan strategi perguruan tinggi dan pengembangan program studi.</t>
        </r>
      </text>
    </comment>
    <comment ref="D17" authorId="0" shapeId="0" xr:uid="{00000000-0006-0000-0000-000004000000}">
      <text>
        <r>
          <rPr>
            <sz val="12"/>
            <color rgb="FF000000"/>
            <rFont val="Calibri"/>
            <family val="2"/>
            <scheme val="minor"/>
          </rPr>
          <t>Nilai 
4. Ada mekanisme dalam penyusunan dan penetapan visi, misi, tujuan dan strategi yang terdokumentasi serta ada keterlibatan semua pemangku kepentingan internal (dosen, mahasiswa dan tenaga kependidikan) dan eksternal (lulusan, pengguna lulusan dan pakar/mitra/organisasi profesi/pemerintah).
3. Ada mekanisme dalam penyusunan dan penetapan visi, misi, tujuan dan strategi yang terdokumentasi serta ada keterlibatan pemangku kepentingan internal (dosen, mahasiswa dan tenaga kependidikan) dan pemangku kepentingan eksternal (lulusan dan pengguna lulusan).
2. Ada mekanisme dalam penyusunan dan penetapan visi, misi, tujuan dan strategi yang terdokumentasi serta ada keterlibatan pemangku kepentingan internal (dosen dan mahasiswa) dan pemangku kepentingan
1. Ada mekanisme dalam penyusunan dan penetapan visi, misi, tujuan dan strategi yang terdokumentasi namun tidak melibatkan pemangku kepentingan.
0. Tidak ada mekanisme dalam penyusunan dan penetapan visi, misi, tujuan dan strategi.</t>
        </r>
      </text>
    </comment>
    <comment ref="D18" authorId="0" shapeId="0" xr:uid="{00000000-0006-0000-0000-000005000000}">
      <text>
        <r>
          <rPr>
            <sz val="12"/>
            <color rgb="FF000000"/>
            <rFont val="Calibri"/>
            <family val="2"/>
            <scheme val="minor"/>
          </rPr>
          <t>Nilai
4. Strategi efektif untuk mencapai tujuan dan disusun berdasarkan analisis yang sistematis dengan menggunakan metoda yang relevan dan terdokumentasi serta pada pelaksanaannya dilakukan pemantauan dan evaluasi dan ditindaklanjuti.
3. Strategi efektif untuk mencapai tujuan dan disusun berdasarkan analisis yang sistematis dengan menggunakan metoda yang relevan dan terdokumentasi serta pada pelaksanaannya dilakukan pemantauan dan evaluasi.
2. Strategi untuk mencapai tujuan dan disusun berdasarkan analisis yang sistematis denganmenggunakan metoda yang relevan serta terdokumentasi namun belum  terbukti efektifitasnya.
1. Strategi untuk mencapai tujuan disusun berdasarkan analisis yang kurang  sistematis serta tidak menggunakan metoda yang relevan.
0. Tidak memiliki strategi untuk mencapai tujuan</t>
        </r>
      </text>
    </comment>
    <comment ref="D24" authorId="0" shapeId="0" xr:uid="{00000000-0006-0000-0000-000006000000}">
      <text>
        <r>
          <rPr>
            <sz val="12"/>
            <color rgb="FF000000"/>
            <rFont val="Calibri"/>
            <family val="2"/>
            <scheme val="minor"/>
          </rPr>
          <t>Nilai
4. UPPS memiliki dokumen formal struktur organisasi dan tata kerja yang dilengkapi tugas dan fungsinya, serta telah berjalan secara konsisten dan menjamin tata pamong yang baik serta berjalan efektif dan efisien.
3. UPPS memiliki dokumen formal struktur organisasi dan tata kerja yang dilengkapi tugas dan fungsinya, serta telah berjalan secara konsisten dan menjamin tata pamong yang baik.  
2. UPPS memiliki dokumen formal struktur organisasi dan tata kerja yang dilengkapi tugas dan fungsinya, serta telah berjalan secara konsisten.
1. UPPS memiliki dokumen formal struktur organisasi dan tata kerja namun tugas dan fungsi belum berjalan secara konsisten 
0. UPPS tidak memiliki dokumen formal struktur organisasi.</t>
        </r>
      </text>
    </comment>
    <comment ref="D25" authorId="0" shapeId="0" xr:uid="{00000000-0006-0000-0000-000007000000}">
      <text>
        <r>
          <rPr>
            <sz val="12"/>
            <color rgb="FF000000"/>
            <rFont val="Calibri"/>
            <family val="2"/>
            <scheme val="minor"/>
          </rPr>
          <t>Nilai
4. UPPS memiliki praktek baik (best practices) dalam menerapkan tata pamong yang memenuhi 5 kaidah good governance untuk menjamin penyelenggaraan program studi yang bermutu..  
3. UPPS memiliki praktek baik (best practices) dalam menerapkan tata pamong yang memenuhi 4 kaidah good governance untuk menjamin penyelenggaraan program studi yang bermutu
2. UPPS memiliki praktek baik (best practices) dalam menerapkan tata pamong yang memenuhi 3 kaidah good governance untuk menjamin penyelenggaraan 
program studi yang bermutu.
1. UPPS memiliki praktek baik (best practices) dalam menerapkan tata pamong yang memenuhi 1 s.d. 2 kaidah good governance untuk menjamin penyelenggaraan program studi yang bermutu.
0. Tidak ada Skor kurang dari 1</t>
        </r>
      </text>
    </comment>
    <comment ref="D26" authorId="0" shapeId="0" xr:uid="{00000000-0006-0000-0000-000008000000}">
      <text>
        <r>
          <rPr>
            <sz val="12"/>
            <color rgb="FF000000"/>
            <rFont val="Calibri"/>
            <family val="2"/>
            <scheme val="minor"/>
          </rPr>
          <t>Nilai
4. Terdapat bukti/pengakuan yang sahih bahwa pimpinan UPPS memiliki karakter kepemimpinan operasional,organisasi, dan publik.
3. Terdapat bukti/pengakuan yang sahih bahwa pimpinan UPPS memiliki 2 karakter diantara kepemimpinan operasional, organisasi, dan publik
2. Terdapat bukti/pengakuan yang sahih bahwa pimpinan UPPS memiliki salah satu karakter diantara kepemimpinan operasional, organisasi, dan publik.
1. - (Tidak ada skor kurang dari 2) 
0. - (Tidak ada skor kurang dari 2)</t>
        </r>
      </text>
    </comment>
    <comment ref="D27" authorId="0" shapeId="0" xr:uid="{00000000-0006-0000-0000-000009000000}">
      <text>
        <r>
          <rPr>
            <sz val="12"/>
            <color rgb="FF000000"/>
            <rFont val="Calibri"/>
            <family val="2"/>
            <scheme val="minor"/>
          </rPr>
          <t>Nilai
4. Pimpinan UPPS mampu : 
   1) melaksanakan 6 fungsi manajemen secara efektif dan efisien
   2) mengantisipasi dan menyelesaikan masalah pada situasi yang tidak terduga
   3) melakukan inovasi untuk menghasilkan nilai tambah.  
3. Pimpinan UPPS mampu : 
   1) melaksanakan 6 fungsi manajemen secara efektif dan efisien
   2) mengantisipasi dan menyelesaikan masalah pada situasi yang tidak terduga
2. Pimpinan UPPS mampu melaksanakan 6 fungsi manajemen secara efektif dan efisien
1. Pimpinan UPPS mampu melaksanakan kurang dari 6 fungsi manajemen secara efektif dan efisien
0. Tidak ada Skor kurang dari 1</t>
        </r>
      </text>
    </comment>
    <comment ref="D28" authorId="0" shapeId="0" xr:uid="{00000000-0006-0000-0000-00000A000000}">
      <text>
        <r>
          <rPr>
            <sz val="12"/>
            <color rgb="FF000000"/>
            <rFont val="Calibri"/>
            <family val="2"/>
            <scheme val="minor"/>
          </rPr>
          <t>Nilai
4. UPPS memiliki bukti yang sahih terkait kerjasama yang ada telah memenuhi 3 aspek.
3. UPPS memiliki bukti yang sahih terkait kerjasama yang ada telah memenuhi aspek 1 dan 2.
2. UPPS memiliki bukti yang sahih terkait kerjasama yang ada telah memenuhi aspek 1.
1. UPPS tidak memiliki bukti pelaksanaan kerjasama
0. Tidak ada Skor kurang dari 1</t>
        </r>
      </text>
    </comment>
    <comment ref="D29" authorId="0" shapeId="0" xr:uid="{00000000-0006-0000-0000-00000B000000}">
      <text>
        <r>
          <rPr>
            <sz val="12"/>
            <color rgb="FF000000"/>
            <rFont val="Calibri"/>
            <family val="2"/>
            <scheme val="minor"/>
          </rPr>
          <t>Nilai
4. Jika RK ≥ 4 , maka A = 4
3. Jika RK &lt; 4 , maka A = RK
2. Jika RK &lt; 4 , maka A = RK
1. Jika RK &lt; 4 , maka A = RK
0. Jika RK &lt; 4 , maka A = RK
Cara menghiung:
RK = ((a x N1) + (b x N2) + (c x N3)) / NDTPS 
Faktor: a = 2 , b = 1 , c = 3 
N1 = Jumlah kerjasama pendidikan.
N2 = Jumlah kerjasama penelitian.
N3 = Jumlah kerjasama PkM.
NDTPS = Jumlah dosen tetap yang ditugaskan sebagai pengampu mata kuliah dengan bidang keahlian yang sesuai dengan kompetensi inti program studi yang diakreditasi.</t>
        </r>
      </text>
    </comment>
    <comment ref="D30" authorId="0" shapeId="0" xr:uid="{00000000-0006-0000-0000-00000C000000}">
      <text>
        <r>
          <rPr>
            <sz val="12"/>
            <color rgb="FF000000"/>
            <rFont val="Calibri"/>
            <family val="2"/>
            <scheme val="minor"/>
          </rPr>
          <t>Nilai
4.    Jika NI ≥ a , maka B = 4
3-2. Jika NI &lt; a dan NN ≥ b , maka B = 3 + (NI / a)
        Jika 0 &lt; NI &lt; a dan 0 &lt; NN &lt; b , 
       maka B = 2 + (2 x (NI/a)) + (NN/b) - ((NI x NN)/(a x b))
1-0. Jika NI = 0 dan NN = 0 dan NL ≥ c , maka B = 2
       Jika NI = 0 dan NN = 0 dan NL &lt; c , maka B = (2 x NL) / c
NI = Jumlah kerjasama tingkat internasional.  
NN = Jumlah kerjasama tingkat nasional.
NW = Jumlah kerjasama tingkat wilayah/lokal.
Faktor: a = 2 , b = 6 , c = 9</t>
        </r>
      </text>
    </comment>
    <comment ref="D31" authorId="0" shapeId="0" xr:uid="{00000000-0006-0000-0000-00000D000000}">
      <text>
        <r>
          <rPr>
            <sz val="12"/>
            <color rgb="FF000000"/>
            <rFont val="Calibri"/>
            <family val="2"/>
            <scheme val="minor"/>
          </rPr>
          <t>Nilai
4. UPPS menetapkan indikator kinerja tambahan berdasarkan standar pendidikan tinggi yang ditetapkan perguruan tinggi. Indikator kinerja tambahan mencakup seluruh kriteria serta menunjukkan daya saing UPPS dan program studi di tingkat internasional. Data indikator kinerja tambahan telah diukur, dimonitor, dikaji, dan dianalisis untuk perbaikan berkelanjutan
3. UPPS menetapkan indikator kinerja tambahan berdasarkan standar pendidikan tinggi yang ditetapkan perguruan tinggi. Indikator kinerja tambahan mencakup sebagian kriteria serta menunjukkan daya saing UPPS dan program studi di tingkat nasional. Data indikator kinerja tambahan telah diukur, dimonitor, dikaji, dan dianalisis untuk perbaikan berkelanjutan.
2. UPPS tidak menetapkan indikator kinerja tambahan.
1. Tidak ada Skor kurang dari 2.
0. Tidak ada Skor kurang dari 2.</t>
        </r>
      </text>
    </comment>
    <comment ref="D32" authorId="0" shapeId="0" xr:uid="{00000000-0006-0000-0000-00000E000000}">
      <text>
        <r>
          <rPr>
            <sz val="12"/>
            <color rgb="FF000000"/>
            <rFont val="Calibri"/>
            <family val="2"/>
            <scheme val="minor"/>
          </rPr>
          <t>Nilai
4. Analisis pencapaian kinerja UPPS di tiap kriteria memenuhi 2 aspek, dilaksanakan setiap tahun dan hasilnya dipublikasikan kepada para pemangku kepentingan.
3. Analisis pencapaian kinerja UPPS di tiap kriteria memenuhi 2 aspek dan dilaksanakan setiap tahun.
2. Analisis pencapaian kinerja UPPS di tiap kriteria memenuhi 2 aspek.
1. UPPS memiliki laporan pencapaian kinerja namun belum dianalisis dan dievaluasi.
0. UPPS tidak memiliki laporan pencapaian kinerja.</t>
        </r>
      </text>
    </comment>
    <comment ref="D33" authorId="0" shapeId="0" xr:uid="{00000000-0006-0000-0000-00000F000000}">
      <text>
        <r>
          <rPr>
            <sz val="12"/>
            <color rgb="FF000000"/>
            <rFont val="Calibri"/>
            <family val="2"/>
            <scheme val="minor"/>
          </rPr>
          <t>Nilai
4. UPPS telah melaksanakan SPMI yang memenuhi 5 aspek
3. UPPS telah melaksanakan SPMI yang memenuhi aspek nomor 1 sampai dengan 4
2. UPPS telah melaksanakan SPMI yang memenuhi aspek nomor 1 sampai dengan 3
1. UPPS telah melaksanakan SPMI yang memenuhi aspek nomor 1 dan 2, serta siklus kegiatan SPMI baru dilaksanakan pada tahapan penetapan standar dan pelaksanaan standar pendidikan tinggi
0. UPPS telah memiliki dokumen legal pembentukan unsur pelaksana penjaminan mutu tanpa pelaksanaan SPMI.</t>
        </r>
      </text>
    </comment>
    <comment ref="D34" authorId="0" shapeId="0" xr:uid="{00000000-0006-0000-0000-000010000000}">
      <text>
        <r>
          <rPr>
            <sz val="12"/>
            <color rgb="FF000000"/>
            <rFont val="Calibri"/>
            <family val="2"/>
            <scheme val="minor"/>
          </rPr>
          <t>Nilai
4. UPPS melakukan pengukuran kepuasan kepada seluruh pemangku kepentingan terhadap layanan manajemen yang memenuhi seluruh aspek
3. UPPS melakukan pengukuran kepuasan kepada seluruh pemangku kepentingan terhadap layanan manajemen yang memenuhi aspek 1 s.d 4 dan salah satu dari aspek 5 atau aspek 6
2. UPPS melakukan pengukuran kepuasan kepada seluruh pemangku kepentingan terhadap layanan manajemen yang memenuhi aspek 1 s.d 4
1. UPPS melakukan pengukuran kepuasan kepada sebagian pemangku kepentingan terhadap layanan manajemen yang memenuhi aspek 1 s.d. 4
0. UPPS tidak melakukan pengukuran kepuasan layanan manajemen</t>
        </r>
      </text>
    </comment>
    <comment ref="D41" authorId="0" shapeId="0" xr:uid="{00000000-0006-0000-0000-000011000000}">
      <text>
        <r>
          <rPr>
            <sz val="12"/>
            <color rgb="FF000000"/>
            <rFont val="Calibri"/>
            <family val="2"/>
            <scheme val="minor"/>
          </rPr>
          <t>Nilai
4. Jika seleksi mahasiswa baru menerapkan uji kognitif, uji aptitude dan bentuk uji lain yang relevan dengan karakteristik pembelajaran di program studi , maka A = 4
3. Jika seleksi mahasiswa mahasiswa baru menggunakan uji kognitif dan uji aptitude, maka A = 3
2. Jika seleksi mahasiswa baru hanya menerapkan uji kognitif, maka A = 2
1. Tidak ada skor antara 0 dan 2
0. Jika mahasiswa baru diterima tanpa seleksi , maka Skor = 0</t>
        </r>
      </text>
    </comment>
    <comment ref="D42" authorId="0" shapeId="0" xr:uid="{00000000-0006-0000-0000-000012000000}">
      <text>
        <r>
          <rPr>
            <sz val="12"/>
            <color rgb="FF000000"/>
            <rFont val="Calibri"/>
            <family val="2"/>
            <scheme val="minor"/>
          </rPr>
          <t>Nilai
4. Jika Rasio ≥ 3 , maka B = 4 
3. Jika Rasio &lt; 3 , maka B = (4 x Rasio) / 3
2. Jika Rasio &lt; 3 , maka B = (4 x Rasio) / 3
1. Jika Rasio &lt; 3 , maka B = (4 x Rasio) / 3
0. Jika Rasio &lt; 3 , maka B = (4 x Rasio) / 3</t>
        </r>
      </text>
    </comment>
    <comment ref="D43" authorId="0" shapeId="0" xr:uid="{00000000-0006-0000-0000-000013000000}">
      <text>
        <r>
          <rPr>
            <sz val="12"/>
            <color rgb="FF000000"/>
            <rFont val="Calibri"/>
            <family val="2"/>
            <scheme val="minor"/>
          </rPr>
          <t>Nilai
4. UPPS melakukan upaya untuk meningkatkan animo calon mahasiswa yang  ditunjukkan dengan adanya tren peningkatan jumlah pendaftar secara signifikan (&gt; 10%) dalam 3 tahun terakhir
3. UPPS melakukan upaya untuk meningkatkan animo calon mahasiswa yang ditunjukkan dengan adanya tren peningkatan jumlah pendaftar dalam 3 tahun terakhir
2. UPPS melakukan upaya untuk meningkatkan animo calon mahasiswa dalam 3 tahun terakhir dengan tren tetap
1. UPPS melakukan upaya untuk meningkatkan animo calon mahasiswa dalam 3 tahun terakhir namun trennya menurun
0. UPPS tidak melakukan upaya untuk meningkatkan animo calon mahasiswa dalam 3 tahun terakhir.</t>
        </r>
      </text>
    </comment>
    <comment ref="D44" authorId="0" shapeId="0" xr:uid="{00000000-0006-0000-0000-000014000000}">
      <text>
        <r>
          <rPr>
            <sz val="12"/>
            <color rgb="FF000000"/>
            <rFont val="Calibri"/>
            <family val="2"/>
            <scheme val="minor"/>
          </rPr>
          <t>Nilai
4. Jenis layanan mencakup bidang penalaran, minat dan bakat, kesejahteraan (bimbingan dan konseling, layanan beasiswa, dan layanan kesehatan), dan bimbingan karir dan kewirausahaan
3. Jenis layanan mencakup bidang penalaran, minat dan bakat, dan kesejahteraan (bimbingan dan konseling, layanan beasiswa, dan layanan kesehatan)
2. Jenis layanan mencakup bidang penalaran, minat dan bakat mahasiswa
1. Jenis layanan hanya mencakup sebagian bidang penalaran, minat atau bakat
0. Tidak memiliki layanan kemahasiswaan</t>
        </r>
      </text>
    </comment>
    <comment ref="D45" authorId="0" shapeId="0" xr:uid="{00000000-0006-0000-0000-000015000000}">
      <text>
        <r>
          <rPr>
            <sz val="12"/>
            <color rgb="FF000000"/>
            <rFont val="Calibri"/>
            <family val="2"/>
            <scheme val="minor"/>
          </rPr>
          <t>Nilai
4. Ada kemudahan akses dan mutu layanan yang baik untuk bidang penalaran, minat bakat mahasiswa dan semua jenis layanan kesehatan
3. Ada kemudahan akses dan mutu layanan yang baik untuk bidang penalaran, minat bakat mahasiswa dan sebagian layanan kesehatan
2. Ada kemudahan akses dan mutu layanan yang baik untuk bidang penalaran dan minat bakat mahasiswa  
1. Mutu layanan kurang baik untuk bidang penalaran atau minat bakat mahasiswa
0. Tidak memiliki layanan kemahasiswaan</t>
        </r>
      </text>
    </comment>
    <comment ref="D51" authorId="0" shapeId="0" xr:uid="{00000000-0006-0000-0000-000016000000}">
      <text>
        <r>
          <rPr>
            <sz val="12"/>
            <color rgb="FF000000"/>
            <rFont val="Calibri"/>
            <family val="2"/>
            <scheme val="minor"/>
          </rPr>
          <t>Nilai
4. Jika NDTPS ≥ 12 , maka Skor = 4
3. Jika 3 ≤ NDTPS &lt; 12 ,maka Skor = ((2 x NDTPS) + 12) / 9
2. Jika 3 ≤ NDTPS &lt; 12 ,maka Skor = ((2 x NDTPS) + 12) / 9
1. Tidak ada skor antara 0 dan 2.
NDTPS = Jumlah dosen tetap yang ditugaskan sebagai pengampu mata kuliah dengan bidang keahlian yang sesuai dengan kompetensi inti program studi yang diakreditasi.</t>
        </r>
      </text>
    </comment>
    <comment ref="D52" authorId="0" shapeId="0" xr:uid="{00000000-0006-0000-0000-000017000000}">
      <text>
        <r>
          <rPr>
            <sz val="12"/>
            <color rgb="FF000000"/>
            <rFont val="Calibri"/>
            <family val="2"/>
            <scheme val="minor"/>
          </rPr>
          <t>Nilai
4. Jika PDS3 ≥ 30% , maka Skor = 4
3. Jika PDS3 &lt; 30% , maka Skor = 2 + ((20 x PDS3) / 3)
2. Jika PDS3 &lt; 30% , maka Skor = 2 + ((20 x PDS3) / 3)
1-0. Tidak ada Skor kurang dari 2.
NDS3 = Jumlah DTPS yang berpendidikan tertinggi Doktor/Doktor Terapan/Subspesialis.
NDTPS = Jumlah dosen tetap yang ditugaskan sebagai pengampu mata kuliah dengan bidang keahlian yang sesuai dengan kompetensi inti program studi yang diakreditasi.
PDS3 = (NDS3 / NDTPS) x 100%</t>
        </r>
      </text>
    </comment>
    <comment ref="D53" authorId="0" shapeId="0" xr:uid="{00000000-0006-0000-0000-000018000000}">
      <text>
        <r>
          <rPr>
            <sz val="12"/>
            <color rgb="FF000000"/>
            <rFont val="Calibri"/>
            <family val="2"/>
            <scheme val="minor"/>
          </rPr>
          <t>Nilai
4.    Jika PGBLKL ≥ 70%, maka Skor = 4
3-2 Jika PGBLKL &lt; 70%, maka Skor = 2 + ((20 x PGBLKL) /7)
1-0.    Tidak ada Skor kurang dari 2
NDGB = Jumlah DTPS yang memiliki jabatan akademik Guru Besar.
NDLK = Jumlah DTPS yang memiliki jabatan akademik Lektor Kepala.
NDL = Jumlah DTPS yang memiliki jabatan akademik Lektor.
NDTPS = Jumlah dosen tetap yang ditugaskan sebagai pengampu mata kuliah dengan bidang keahlian yang sesuai dengan kompetensi inti program studi yang diakreditasi..
PGBLKL = ((NDGB + NDLK + NDL) / NDTPS) x 100%</t>
        </r>
      </text>
    </comment>
    <comment ref="D54" authorId="0" shapeId="0" xr:uid="{00000000-0006-0000-0000-000019000000}">
      <text>
        <r>
          <rPr>
            <sz val="12"/>
            <color rgb="FF000000"/>
            <rFont val="Calibri"/>
            <family val="2"/>
            <scheme val="minor"/>
          </rPr>
          <t>Nilai
Kelompok Sain Teknologi
4.    Jika 10 ≤ RMD ≤ 20 , maka Skor = 4
3-2 Jika RMD &lt; 10 , maka Skor = (2 x RMD) / 5
      Jika 20 &lt; RMD ≤ 30 , maka Skor = (60 - (2 x RMD)) / 5
0.    Jika RMD &gt; 30 , maka Skor = 0
Kelompok Sosial Humaniora
4.    Jika 15 ≤ RMD ≤ 25 , maka Skor = 4
3-2 Jika RMD &lt; 15 , maka Skor = (4 x RMD) / 15
      Jika 25 &lt; RMD ≤ 35 , maka Skor = (70 - (2 x RMD)) / 5
0.    Jika RMD &gt; 35 , maka Skor = 0
NM = Jumlah mahasiswa pada saat TS.
NDTPS = Jumlah dosen tetap yang ditugaskan sebagai pengampu mata kuliah dengan bidang keahlian yang sesuai dengan kompetensi inti program studi yang diakreditasi.
RMD = NM / NDTPS</t>
        </r>
      </text>
    </comment>
    <comment ref="D55" authorId="0" shapeId="0" xr:uid="{00000000-0006-0000-0000-00001A000000}">
      <text>
        <r>
          <rPr>
            <sz val="12"/>
            <color rgb="FF000000"/>
            <rFont val="Calibri"/>
            <family val="2"/>
            <scheme val="minor"/>
          </rPr>
          <t>Nilai
4. Jika RDPU ≤ 6 maka skor=4
3. Jika 6 &lt; RDPU ≤ 10 maka skor = 7-(RDPU/2)
2. Jika 6 &lt; RDPU ≤ 10 maka skor = 7-(RDPU/2)
1. Tidak ada skor antara 0 dan 2
0. Jika RDPU &gt;10, maka skor=0 
RDPU = Rata-rata jumlah bimbingan sebagai pembimbing utama di seluruh program/ semester</t>
        </r>
      </text>
    </comment>
    <comment ref="D56" authorId="0" shapeId="0" xr:uid="{00000000-0006-0000-0000-00001B000000}">
      <text>
        <r>
          <rPr>
            <sz val="12"/>
            <color rgb="FF000000"/>
            <rFont val="Calibri"/>
            <family val="2"/>
            <scheme val="minor"/>
          </rPr>
          <t>Nilai
4.    Jika 12 ≤ EWMP ≤ 16, maka Skor = 4
3-1 Jika 6 ≤ EWMP &lt; 12 , maka Skor = ((2 x EWMP) - 12) / 3 
      Jika 16 &lt; EWMP ≤ 18, maka Skor = 36 - (2 x EWMP) 
0.  Jika EWMP &lt; 6 atau EWMP &gt; 18 , maka Skor = 0</t>
        </r>
      </text>
    </comment>
    <comment ref="D57" authorId="0" shapeId="0" xr:uid="{00000000-0006-0000-0000-00001C000000}">
      <text>
        <r>
          <rPr>
            <sz val="12"/>
            <color rgb="FF000000"/>
            <rFont val="Calibri"/>
            <family val="2"/>
            <scheme val="minor"/>
          </rPr>
          <t>Nilai
4.    Jika PDTT ≤ 10% , maka Skor = 4
3-2 Jika 10% &lt; PDTT ≤ 40% maka Skor = (14 - (20 x PDTT)) / 3,
1.    Tidak ada skor antara 0 dan 2
0.    Jika PDTT &gt; 40% , maka Skor = 0
NDTT = Jumlah dosen tidak tetap yang ditugaskan sebagai pengampu mata kuliah di program studi yang diakreditasi. 
NDT = Jumlah dosen tetap yang ditugaskan sebagai pengampu mata kuliah di program studi yang diakreditasi.
PDTT = (NDTT / (NDT + NDTT)) x 100%</t>
        </r>
      </text>
    </comment>
    <comment ref="D58" authorId="0" shapeId="0" xr:uid="{00000000-0006-0000-0000-00001D000000}">
      <text>
        <r>
          <rPr>
            <sz val="12"/>
            <color rgb="FF000000"/>
            <rFont val="Calibri"/>
            <family val="2"/>
            <scheme val="minor"/>
          </rPr>
          <t>Nilai
4.    Jika RRD ≥ 0,25, maka Skor = 4 
3-2. Jika RRD &lt; 0,25, maka Skor = 2 + (8 x RRD)
1-0. Tidak ada Skor kurang dari 2
RRD = NRD / NDTPS
NRD = Jumlah pengakuan atas prestasi/kinerja DTPS yang relevan dengan bidang keahlian dalam 3 tahun terakhir.
NDTPS = Jumlah dosen tetap yang ditugaskan sebagai pengampu mata kuliah dengan bidang keahlian yang sesuai dengan kompetensi inti program studi yang diakreditasi.</t>
        </r>
      </text>
    </comment>
    <comment ref="D59" authorId="0" shapeId="0" xr:uid="{00000000-0006-0000-0000-00001E000000}">
      <text>
        <r>
          <rPr>
            <sz val="12"/>
            <color rgb="FF000000"/>
            <rFont val="Calibri"/>
            <family val="2"/>
            <scheme val="minor"/>
          </rPr>
          <t>Nilai
4.    Jika RI ≥ a , maka Skor = 4
3-2. Jika RI &lt;a dan RN ≥ b, maka Skor = 3 + (RI / a)
      Jika 0 &lt; RI &lt; a dan 0 &lt; RN &lt; b, maka Skor = 2 + (2x(RI/a)) + (RN/b) - 
      ((RIxRN)/(a x b))
1-0. Jika RI = 0 dan RN = 0 dan RL ≥ c, maka Skor = 2 
      Jika RI = 0 dan RN = 0 dan RL &lt; c, maka Skor = (2 x RL) / c 
RI=NI/3/NDTPS , RN=NN/3/NDTPS , RL=NL/3/NDTPS 　　Faktor:a=0,05,b=0,3,c=1 
NI = Jumlah penelitian dengan sumber pembiayaan luar negeri dalam 3 tahun terakhir.
NN = Jumlah penelitian dengan sumber pembiayaan dalam negeri dalam 3 tahun terakhir.
NL = Jumlah penelitian dengan sumber pembiayaan PT/ mandiri dalam 3 tahun terakhir.
NDTPS = Jumlah dosen tetap yang ditugaskan sebagai pengampu mata kuliah dengan program studi yang diakreditasi.</t>
        </r>
      </text>
    </comment>
    <comment ref="D60" authorId="0" shapeId="0" xr:uid="{00000000-0006-0000-0000-00001F000000}">
      <text>
        <r>
          <rPr>
            <sz val="12"/>
            <color rgb="FF000000"/>
            <rFont val="Calibri"/>
            <family val="2"/>
            <scheme val="minor"/>
          </rPr>
          <t>Nilai
4.    Jika RI ≥ a , maka Skor = 4
3-2. Jika RI &lt;a dan RN ≥ b, maka Skor = 3 + (RI / a)
      Jika 0 &lt; RI &lt; a dan 0 &lt; RN &lt; b, maka Skor = 2 + (2x(RI/a)) + (RN/b) - ((RIxRN)/(a x b))
1-0. Jika RI = 0 dan RN = 0 dan RL ≥ c, maka Skor = 2 
      Jika RI = 0 dan RN = 0 dan RL &lt; c, maka Skor = (2 x RL) / c 
RI=NI/3/NDTPS , RN=NN/3/NDTPS , RL=NL/3/NDTPS 　　Faktor:a=0,05,b=0,3,c=1 
NI = Jumlah PkM dengan sumber pembiayaan luar negeri dalam 3 tahun terakhir.
NN = Jumlah PkM dengan sumber pembiayaan dalam negeri dalam 3 tahun terakhir.
NL = Jumlah PkM dengan sumber pembiayaan PT/ mandiri dalam 3 tahun terakhir.
NDTPS = Jumlah dosen tetap yang ditugaskan sebagai pengampu mata kuliah dengan program studi yang diakreditasi.</t>
        </r>
      </text>
    </comment>
    <comment ref="D61" authorId="0" shapeId="0" xr:uid="{00000000-0006-0000-0000-000020000000}">
      <text>
        <r>
          <rPr>
            <sz val="12"/>
            <color rgb="FF000000"/>
            <rFont val="Calibri"/>
            <family val="2"/>
            <scheme val="minor"/>
          </rPr>
          <t>Nilai
4.    Jika RI ≥ a , maka Skor = 4
3-2. Jika RI &lt;a dan RN ≥ b, maka Skor = 3 + (RI / a)
      Jika 0 &lt; RI &lt; a dan 0 &lt; RN &lt; b, maka Skor = 2 + (2x(RI/a)) + (RN/b) - ((RIxRN)/(a x b))
1-0. Jika RI = 0 dan RN = 0 dan RL ≥ c, maka Skor = 2 
    Jika RI = 0 dan RN = 0 dan RL &lt; c, maka Skor = (2 x RL) / c 
RW = (NA1 + NB1 + NC1) / NDTPS ,
RN = (NA2 + NA3 + NB2 + NC2) / NDTPS , 
RI = (NA4 + NB3 + NC3) / NDTPS  
Faktor: a = 0,05 ,b=0,5, c=1
NA1 = Jumlah publikasi di jurnal nasional tidak terakreditasi.
NA2 = Jumlah publikasi di jurnal nasional terakreditasi.
NA3 = Jumlah publikasi di jurnal internasional.
NA4 = Jumlah publikasi di jurnal internasional bereputasi.
NB1 = Jumlah publikasi di seminar wilayah/lokal/PT.
NB2 = Jumlah publikasi di seminar nasional.
NB3 = Jumlah publikasi di seminar internasional.
NC1 = Jumlah pagelaran/pameran/presentasi dalam forum di tingkat wilayah.
NC2 = Jumlah pagelaran/pameran/presentasi dalam forum di tingkat nasional.
NC3 = Jumlah pagelaran/pameran/presentasi dalam forum di tingkat internasional.
NDTPS = Jumlah dosen tetap yang ditugaskan sebagai pengampu mata kuliah dengan bidang keahlian yang sesuai dengan kompetensi inti program studi yang diakreditasi.</t>
        </r>
      </text>
    </comment>
    <comment ref="D62" authorId="0" shapeId="0" xr:uid="{00000000-0006-0000-0000-000021000000}">
      <text>
        <r>
          <rPr>
            <sz val="12"/>
            <color rgb="FF000000"/>
            <rFont val="Calibri"/>
            <family val="2"/>
            <scheme val="minor"/>
          </rPr>
          <t>Nilai
4. Jika RS ≥ 0,5 , maka Skor = 4 . 
3-2. Jika RS &lt; 0,5 , maka Skor = 2 + (4 x RS). 
1-0 Tidak ada Skor kurang dari 2. 
RS = NAS / NDTPS
NAS = jumlah artikel yang disitasi.
NDTPS = Jumlah dosen tetap yang ditugaskan sebagai pengampu mata kuliah dengan bidang keahlian yang sesuai dengan kompetensi inti program studi yang diakreditasi.</t>
        </r>
      </text>
    </comment>
    <comment ref="D63" authorId="0" shapeId="0" xr:uid="{00000000-0006-0000-0000-000022000000}">
      <text>
        <r>
          <rPr>
            <sz val="12"/>
            <color rgb="FF000000"/>
            <rFont val="Calibri"/>
            <family val="2"/>
            <scheme val="minor"/>
          </rPr>
          <t>Nilai
4. Jika RLP ≥ 1 , maka Skor 4 
3-2. Jika RLP &lt; 1, maka Skor = 2 + (2 x RLP) 
1-0 Tidak ada Skor kurang dari 2.
RLP = (2 x (NA + NB + NC) + ND) / NDTPS
NA = Jumlah luaran penelitian/PkM yang mendapat pengakuan HKI (Paten, Paten Sederhana)
NB = Jumlah luaran penelitian/PkM yang mendapat pengakuan HKI (Hak Cipta, Desain Produk Industri, Perlindungan Varietas Tanaman, Desain Tata Letak Sirkuit Terpadu, dll.)
NC = Jumlah luaran penelitian/PkM dalam bentuk Teknologi Tepat Guna, Produk (Produk Terstandarisasi, Produk Tersertifikasi), Karya Seni, Rekayasa Sosial.
ND = Jumlah luaran penelitian/PkM yang diterbitkan dalam bentuk Buku ber-ISBN, Book Chapter.
NDTPS = Jumlah dosen tetap yang ditugaskan sebagai pengampu mata kuliah dengan bidang keahlian yang sesuai dengan kompetensi inti program studi yang diakreditasi.</t>
        </r>
      </text>
    </comment>
    <comment ref="D64" authorId="0" shapeId="0" xr:uid="{00000000-0006-0000-0000-000023000000}">
      <text>
        <r>
          <rPr>
            <sz val="12"/>
            <color rgb="FF000000"/>
            <rFont val="Calibri"/>
            <family val="2"/>
            <scheme val="minor"/>
          </rPr>
          <t>Nilai
4. UPPS merencanakan dan mengembangkan DTPS mengikuti rencana pengembangan SDM di perguruan tinggi (Renstra PT) secara konsisten.
3. UPPS merencanakan dan mengembangkan DTPS mengikuti rencana pengembangan SDM di perguruan tinggi (Renstra PT).
2. UPPS mengembangkan DTPS mengikuti rencana pengembangan SDM di perguruan tinggi (Renstra PT).
1. UPPS mengembangkan DTPS tidak mengikuti atau tidak sesuai dengan rencana pengembangan SDM di perguruan tinggi (Renstra PT).
0. Perguruan tinggi dan/atau UPPS tidak memiliki rencana pengembangan SDM.</t>
        </r>
      </text>
    </comment>
    <comment ref="D65" authorId="0" shapeId="0" xr:uid="{00000000-0006-0000-0000-000024000000}">
      <text>
        <r>
          <rPr>
            <sz val="12"/>
            <color rgb="FF000000"/>
            <rFont val="Calibri"/>
            <family val="2"/>
            <scheme val="minor"/>
          </rPr>
          <t>Nilai
4. UPPS memiliki tenaga kependidikan yang memenuhi tingkat kecukupan dan kualifikasi berdasarkan kebutuhan layanan program studi dan mendukung pelaksanaan akademik, fungsi unit pengelola, serta pengembangan program studi.
3. UPPS memiliki tenaga kependidikan yang memenuhi tingkat kecukupan dan kualifikasi berdasarkan kebutuhan layanan program studi dan mendukung pelaksanaan akademik dan fungsi unit pengelola.
2. UPPS memiliki tenaga kependidikan yang memenuhi tingkat kecukupan dan kualifikasi berdasarkan kebutuhan layanan program studi dan mendukung pelaksanaan akademik.
1. UPPS memiliki tenaga kependidikan yang memenuhi tingkat kecukupan dan/atau kualifikasi berdasarkan kebutuhan layanan program studi dan mendukung pelaksanaan akademik.
0. UPPS memiliki tenaga kependidikan yang tidak memenuhi tingkat kecukupan dan kualifikasi berdasarkan kebutuhan layanan program studi.</t>
        </r>
      </text>
    </comment>
    <comment ref="D66" authorId="0" shapeId="0" xr:uid="{00000000-0006-0000-0000-000025000000}">
      <text>
        <r>
          <rPr>
            <sz val="12"/>
            <color rgb="FF000000"/>
            <rFont val="Calibri"/>
            <family val="2"/>
            <scheme val="minor"/>
          </rPr>
          <t>Nilai
4. UPPS memiliki jumlah laboran yang cukup terhadap jumlah laboratorium yang digunakan program studi, kualifikasinya sesuai dengan laboratorium yang menjadi tanggungjawabnya, serta bersertifikat laboran dan bersertifikat kompetensi tertentu sesuai bidang tugasnya.
3. UPPS memiliki jumlah laboran yang cukup terhadap jumlah laboratorium yang digunakan program studi, kualifikasinya sesuai dengan laboratorium yang menjadi tanggungjawabnya, dan bersertifikat laboran atau bersertifikat kompetensi tertentu sesuai bidang tugasnya.
2. UPPS memiliki jumlah laboran yang cukup terhadap jumlah laboratorium yang digunakan program studi dan kualifikasinya sesuai dengan laboratorium yang menjadi tanggungjawabnya.
1. UPPS memiliki jumlah laboran yang cukup terhadap jumlah laboratorium yang digunakan program studi.
0. UPPS tidak memiliki laboran.</t>
        </r>
      </text>
    </comment>
    <comment ref="D72" authorId="0" shapeId="0" xr:uid="{00000000-0006-0000-0000-000026000000}">
      <text>
        <r>
          <rPr>
            <sz val="12"/>
            <color rgb="FF000000"/>
            <rFont val="Calibri"/>
            <family val="2"/>
            <scheme val="minor"/>
          </rPr>
          <t>Nilai
4. Jika DOP ≥ 20 , maka Skor = 4
3-0. Jika DOP &lt; 20 , maka Skor = DOP / 5
DOP = Rata-rata dana operasional pendidikan/mahasiswa/ tahun dalam 3 tahun terakhir (dalam juta rupiah).</t>
        </r>
      </text>
    </comment>
    <comment ref="D73" authorId="0" shapeId="0" xr:uid="{00000000-0006-0000-0000-000027000000}">
      <text>
        <r>
          <rPr>
            <sz val="12"/>
            <color rgb="FF000000"/>
            <rFont val="Calibri"/>
            <family val="2"/>
            <scheme val="minor"/>
          </rPr>
          <t>Nilai
4. Jika DPD ≥ 10 , maka Skor = 4
3-0. Jika DPD &lt; 10 , maka Skor = (2*DPD)/5
DPD = Rata-rata dana penelitian DTPS/ tahun dalam 3 tahun terakhir (dalam juta rupiah).</t>
        </r>
      </text>
    </comment>
    <comment ref="D74" authorId="0" shapeId="0" xr:uid="{00000000-0006-0000-0000-000028000000}">
      <text>
        <r>
          <rPr>
            <sz val="12"/>
            <color rgb="FF000000"/>
            <rFont val="Calibri"/>
            <family val="2"/>
            <scheme val="minor"/>
          </rPr>
          <t>Nilai
4. Jika DPkMD ≥ 5 , maka Skor = 4
3-0. Jika DPD &lt; 5 , maka Skor = (4*DPD)/5
DPkMD = Rata-rata dana PkM DTPS/ tahun dalam 3 tahun terakhir (dalam juta rupiah).</t>
        </r>
      </text>
    </comment>
    <comment ref="D75" authorId="0" shapeId="0" xr:uid="{00000000-0006-0000-0000-000029000000}">
      <text>
        <r>
          <rPr>
            <sz val="12"/>
            <color rgb="FF000000"/>
            <rFont val="Calibri"/>
            <family val="2"/>
            <scheme val="minor"/>
          </rPr>
          <t>Nilai
4. Persentase realisasi dana untuk investasi SDM serta Sarana dan Prasarana telah sesuai dengan perencanaan investasi serta melebihi standar pembelajaran, penelitian dan PkM untuk mendukung terciptanya suasana akademik yang sehat dan kondusif.
3. Persentase realisasi dana untuk investasi SDM serta Sarana dan Prasarana telah sesuai dengan perencanaan investasi serta melebihi standar pembelajaran, penelitian dan PkM.
2. Persentase realisasi dana untuk investasi SDM serta Sarana dan Prasarana telah sesuai dengan perencanaan investasi serta memenuhi standar pembelajaran, penelitian dan PkM.
1. Persentase realisasi dana untuk investasi SDM serta Sarana dan Prasarana kurang sesuai dengan perencanaan investasi.
0. Tidak ada realisasi dana untuk investasi SDM serta Sarana dan Prasarana.</t>
        </r>
      </text>
    </comment>
    <comment ref="D76" authorId="0" shapeId="0" xr:uid="{00000000-0006-0000-0000-00002A000000}">
      <text>
        <r>
          <rPr>
            <sz val="12"/>
            <color rgb="FF000000"/>
            <rFont val="Calibri"/>
            <family val="2"/>
            <scheme val="minor"/>
          </rPr>
          <t>Nilai
4. Dana dapat menjamin keberlangsungan operasional tridharma, pengembangan 3 tahun terakhir serta memiliki kecukupan dana untuk rencana pengembangan 3 tahun ke depan yang didukung oleh sumber pendanaan yang realistis.
3. Dana dapat menjamin keberlangsungan operasional tridharma serta pengembangan 3 tahun terakhir.
2. Dana dapat menjamin keberlangsungan operasional tridharma dan sebagian kecil pengembangan.
1. Dana dapat menjamin keberlangsungan operasional dan tidak ada untuk pengembangan.
0. Dana tidak mencukupi untuk keperluan operasional.</t>
        </r>
      </text>
    </comment>
    <comment ref="D77" authorId="0" shapeId="0" xr:uid="{00000000-0006-0000-0000-00002B000000}">
      <text>
        <r>
          <rPr>
            <sz val="12"/>
            <color rgb="FF000000"/>
            <rFont val="Calibri"/>
            <family val="2"/>
            <scheme val="minor"/>
          </rPr>
          <t>Nilai
4. UPPS menyediakan sarana dan prasarana yang mutakhir serta aksesibiltas yang cukup untuk menjamin pencapaian capaian pembelajaran dan meningkatkan suasana akademik.
3. UPPS menyediakan sarana dan prasarana serta aksesibiltas yang cukup untuk menjamin pencapaian capaian pembelajaran dan meningkatkan suasana akademik.
2. UPPS menyediakan sarana dan prasarana serta aksesibiltas yang cukup untuk menjamin pencapaian capaian pembelajaran.
1. UPPS menyediakan sarana dan prasarana serta aksesibiltas yang tidak cukup untuk menjamin pencapaian capaian pembelajaran.
0. UPPS tidak memiliki sarana dan prasarana.</t>
        </r>
      </text>
    </comment>
    <comment ref="D83" authorId="0" shapeId="0" xr:uid="{00000000-0006-0000-0000-00002C000000}">
      <text>
        <r>
          <rPr>
            <sz val="12"/>
            <color rgb="FF000000"/>
            <rFont val="Calibri"/>
            <family val="2"/>
            <scheme val="minor"/>
          </rPr>
          <t>Nilai
4. Evaluasi dan pemutakhiran kurikulum secara berkala tiap 4 s.d. 5 tahun yang melibatkan pemangku kepentingan internal dan eksternal, serta direview oleh pakar bidang ilmu program studi, industri, asosiasi, serta sesuai perkembangan ipteks dan kebutuhan pengguna.
3. Evaluasi dan pemutakhiran kurikulum secara berkala tiap 4 s.d. 5 tahun yang melibatkan pemangku kepentingan internal dan eksternal.
2. Evaluasi dan pemutakhiran kurikulum melibatkan pemangku kepentingan internal.
1. Evaluasi dan pemutakhiran kurikulum tidak melibatkan seluruh pemangku kepentingan internal.
0. Evaluasi dan pemutakhiran kurikulum dilakukan oleh dosen program studi.</t>
        </r>
      </text>
    </comment>
    <comment ref="D84" authorId="0" shapeId="0" xr:uid="{00000000-0006-0000-0000-00002D000000}">
      <text>
        <r>
          <rPr>
            <sz val="12"/>
            <color rgb="FF000000"/>
            <rFont val="Calibri"/>
            <family val="2"/>
            <scheme val="minor"/>
          </rPr>
          <t>Nilai
4. Capaian pembelajaran diturunkan dari profil lulusan, mengacu pada hasil kesepakatan dengan asosiasi penyelenggara program studi sejenis dan organisasi profesi, dan memenuhi level KKNI, serta dimutakhirkan secara berkala tiap 4 s.d. 5 tahun sesuai perkembangan ipteks dan kebutuhan pengguna.
3. Capaian pembelajaran diturunkan dari profil lulusan, memenuhi level KKNI, dan dimutakhirkan secara berkala tiap 4 s.d. 5 tahun sesuai perkembangan ipteks atau kebutuhan pengguna.
2. Capaian pembelajaran diturunkan dari profil lulusan dan memenuhi level KKNI.
1. Capaian pembelajaran diturunkan dari profil lulusan dan tidak memenuhi level KKNI.
0. Capaian pembelajaran tidak diturunkan dari profil lulusan dan tidak memenuhi level KKNI.</t>
        </r>
      </text>
    </comment>
    <comment ref="D85" authorId="0" shapeId="0" xr:uid="{00000000-0006-0000-0000-00002E000000}">
      <text>
        <r>
          <rPr>
            <sz val="12"/>
            <color rgb="FF000000"/>
            <rFont val="Calibri"/>
            <family val="2"/>
            <scheme val="minor"/>
          </rPr>
          <t>Nilai
4. Struktur kurikulum memuat keterkaitan antara matakuliah dengan capaian pembelajaran lulusan yang digambarkan dalam peta kurikulum yang jelas, capaian pembelajaran lulusan dipenuhi oleh seluruh capaian pembelajaran matakuliah, serta tidak ada capaian pembelajaran matakuliah yang tidak mendukung capaian pembelajaran lulusan.
3. Struktur kurikulum memuat keterkaitan antara matakuliah dengan capaian pembelajaran lulusan yang digambarkan dalam peta kurikulum yang jelas, capaian pembelajaran lulusan dipenuhi oleh seluruh capaian pembelajaran matakuliah.
2. Struktur kurikulum memuat keterkaitan antara matakuliah dengan capaian pembelajaran lulusan yang digambarkan dalam peta kurikulum yang jelas.
1. Struktur kurikulum tidak sesuai dengan capaian pembelajaran lulusan.
0. Tidak ada Skor kurang dari 1.</t>
        </r>
      </text>
    </comment>
    <comment ref="D86" authorId="0" shapeId="0" xr:uid="{00000000-0006-0000-0000-00002F000000}">
      <text>
        <r>
          <rPr>
            <sz val="12"/>
            <color rgb="FF000000"/>
            <rFont val="Calibri"/>
            <family val="2"/>
            <scheme val="minor"/>
          </rPr>
          <t>Nilai
4. Terpenuhinya karakteristik proses pembelajaran program studi yang mencakup seluruh sifat, dan telah menghasilkan profil lulusan yang sesuai dengan capaian pembelajaran.
3. Terpenuhinya karakteristik proses pembelajaran program studi yang berpusat pada mahasiswa, dan telah menghasilkan profil lulusan yang sesuai dengan capaian pembelajaran.
2. Karakteristik proses pembelajaran program studi berpusat pada mahasiswa yang diterapkan pada minimal 50% matakuliah.
1. Karakteristik proses pembelajaran program studi belum berpusat pada mahasiswa.
0. Tidak ada Skor kurang dari 1.</t>
        </r>
      </text>
    </comment>
    <comment ref="D87" authorId="0" shapeId="0" xr:uid="{00000000-0006-0000-0000-000030000000}">
      <text>
        <r>
          <rPr>
            <sz val="12"/>
            <color rgb="FF000000"/>
            <rFont val="Calibri"/>
            <family val="2"/>
            <scheme val="minor"/>
          </rPr>
          <t>Nilai
4. Dokumen RPS mencakup target capaian pembelajaran, bahan kajian, metode pembelajaran, waktu dan tahapan, asesmen hasil capaian pembelajaran. RPS ditinjau dan disesuaikan secara berkala serta dapat diakses oleh mahasiswa, dilaksanakan secara konsisten.
3. Dokumen RPS mencakup target capaian pembelajaran, bahan kajian, metode pembelajaran, waktu dan tahapan, asesmen hasil capaian pembelajaran. RPS ditinjau dan disesuaikan secara berkala serta dapat diakses oleh mahasiswa.
2. Dokumen RPS mencakup target capaian pembelajaran, bahan kajian, metode pembelajaran, waktu dan tahapan, asesmen hasil capaian pembelajaran. RPS ditinjau dan disesuaikan secara berkala.
1. Dokumen RPS mencakup target capaian pembelajaran, bahan kajian, metode pembelajaran, waktu dan tahapan, asesmen hasil capaian pembelajaran atau tidak semua matakuliah memiliki RPS.
0. Tidak memiliki dokumen RPS.</t>
        </r>
      </text>
    </comment>
    <comment ref="D88" authorId="0" shapeId="0" xr:uid="{00000000-0006-0000-0000-000031000000}">
      <text>
        <r>
          <rPr>
            <sz val="12"/>
            <color rgb="FF000000"/>
            <rFont val="Calibri"/>
            <family val="2"/>
            <scheme val="minor"/>
          </rPr>
          <t>Nilai
4. Isi materi pembelajaran sesuai dengan RPS, memiliki kedalaman dan keluasan yang relevan untuk mencapai capaian pembelajaran lulusan, serta ditinjau ulang secara berkala.
3. Isi materi pembelajaran sesuai dengan RPS, memiliki kedalaman dan keluasan yang relevan untuk mencapai capaian pembelajaran lulusan.
2. Isi materi pembelajaran memiliki kedalaman dan keluasan sesuai dengan capaian pembelajaran lulusan.
1. Isi materi pembelajaran memiliki kedalaman dan keluasan namun sebagian tidak sesuai dengan capaian pembelajaran lulusan.
0. Isi materi pembelajaran tidak sesuai dengan capaian pembelajaran lulusan.</t>
        </r>
      </text>
    </comment>
    <comment ref="D89" authorId="0" shapeId="0" xr:uid="{00000000-0006-0000-0000-000032000000}">
      <text>
        <r>
          <rPr>
            <sz val="12"/>
            <color rgb="FF000000"/>
            <rFont val="Calibri"/>
            <family val="2"/>
            <scheme val="minor"/>
          </rPr>
          <t>Nilai
4. Pelaksanaan pembelajaran berlangsung dalam bentuk interaksi antara dosen, mahasiswa, dan sumber belajar dalam lingkungan belajar tertentu secara on-line dan off-line dalam bentuk audio-visual terdokumentasi.
3. Pelaksanaan pembelajaran berlangsung dalam bentuk interaksi antara dosen, mahasiswa, dan sumber belajar dalam lingkungan belajar tertentu secara on-line dan off-line.
2. Pelaksanaan pembelajaran berlangsung dalam bentuk interaksi antara dosen, mahasiswa, dan sumber belajar dalam lingkungan belajar tertentu.
1. Pelaksanaan pembelajaran berlangsung hanya sebagian dalam bentuk interaksi antara dosen, mahasiswa, dan sumber belajar dalam lingkungan belajar tertentu.
0. Pelaksanaan pembelajaran tidak berlangsung dalam bentuk interaksi antara dosen dan mahasiswa.</t>
        </r>
      </text>
    </comment>
    <comment ref="D90" authorId="0" shapeId="0" xr:uid="{00000000-0006-0000-0000-000033000000}">
      <text>
        <r>
          <rPr>
            <sz val="12"/>
            <color rgb="FF000000"/>
            <rFont val="Calibri"/>
            <family val="2"/>
            <scheme val="minor"/>
          </rPr>
          <t>Nilai
4. Memiliki bukti sahih adanya sistem dan pelaksanaan pemantauan proses pembelajaran yang dilaksanakan secara periodik untuk menjamin kesesuaian dengan RPS dalam rangka menjaga mutu proses pembelajaran. Hasil monev terdokumentasi dengan baik dan digunakan untuk meningkatkan mutu proses pembelajaran.
3. Memiliki bukti sahih adanya sistem dan pelaksanaan pemantauan proses pembelajaran yang dilaksanakan secara periodik untuk menjamin kesesuaian dengan RPS dalam rangka menjaga mutu proses pembelajaran. Hasil monev terdokumentasi dengan baik.
2. Memiliki bukti sahih adanya sistem dan pelaksanaan pemantauan proses pembelajaran yang dilaksanakan secara periodik untuk mengukur kesesuaian terhadap RPS.
1. Memiliki bukti sahih adanya sistem pemantauan proses pembelajaran namun tidak dilaksanakan secara konsisten.
0. Tidak memiliki bukti sahih adanya sistem dan pelaksanaan pemantauan proses pembelajaran.</t>
        </r>
      </text>
    </comment>
    <comment ref="D91" authorId="0" shapeId="0" xr:uid="{00000000-0006-0000-0000-000034000000}">
      <text>
        <r>
          <rPr>
            <sz val="12"/>
            <color rgb="FF000000"/>
            <rFont val="Calibri"/>
            <family val="2"/>
            <scheme val="minor"/>
          </rPr>
          <t>Nilai
4. Terdapat bukti sahih tentang pemenuhan SN Dikti Penelitian pada proses pembelajaran terkait penelitian serta pemenuhan SN Dikti Penelitian pada proses pembelajaran terkait Penelitian.
3. Tidak ada Skor antara 2 dan 4.
2. Terdapat bukti sahih tentang pemenuhan SN Dikti Penelitian pada proses pembelajaran terkait penelitian namun tidak memenuhi SN Dikti Penelitian pada proses pembelajaran terkait penelitian
1-0. Tidak ada Skor kurang dari 2.</t>
        </r>
      </text>
    </comment>
    <comment ref="D92" authorId="0" shapeId="0" xr:uid="{00000000-0006-0000-0000-000035000000}">
      <text>
        <r>
          <rPr>
            <sz val="12"/>
            <color rgb="FF000000"/>
            <rFont val="Calibri"/>
            <family val="2"/>
            <scheme val="minor"/>
          </rPr>
          <t>Nilai
4. Terdapat bukti sahih tentang pemenuhan SN Dikti PkM pada proses pembelajaran terkait PkM serta pemenuhan SN Dikti PkM pada proses pembelajaran terkait PkM.
3. Tidak ada Skor antara 2 dan 4.
2. Terdapat bukti sahih tentang pemenuhan SN Dikti PkM pada proses pembelajaran terkait PkM namun tidak memenuhi SN Dikti PkM pada proses pembelajaran terkait PkM.
1-0. Tidak ada Skor kurang dari 2.</t>
        </r>
      </text>
    </comment>
    <comment ref="D93" authorId="0" shapeId="0" xr:uid="{00000000-0006-0000-0000-000036000000}">
      <text>
        <r>
          <rPr>
            <sz val="12"/>
            <color rgb="FF000000"/>
            <rFont val="Calibri"/>
            <family val="2"/>
            <scheme val="minor"/>
          </rPr>
          <t>Nilai
4. Terdapat bukti sahih yang menunjukkan metode pembelajaran yang dilaksanakan sesuai dengan capaian pembelajaran yang direncanakan pada 75% s.d. 100% mata   kuliah.
3. Terdapat bukti sahih yang menunjukkan metode pembelajaran yang dilaksanakan  sesuai dengan capaian pembelajaran yang direncanakan pada 50 s.d. &lt; 75% mata kuliah.
2. Terdapat bukti sahih yang menunjukkan metode pembelajaran yang dilaksanakan  sesuai dengan capaian pembelajaran yang direncanakan pada 25 s.d. &lt; 50% mata  kuliah.
1. Terdapat bukti sahih yang menunjukkan metode pembelajaran yang dilaksanakan  sesuai dengan capaian pembelajaran yang direncanakan pada &lt; 25% mata kuliah.
0. Tidak terdapat bukti sahih yang menunjukkan metode pembelajaran yang dilaksanakan sesuai dengan capaian pembelajaran yang direncanakan.</t>
        </r>
      </text>
    </comment>
    <comment ref="D94" authorId="0" shapeId="0" xr:uid="{00000000-0006-0000-0000-000037000000}">
      <text>
        <r>
          <rPr>
            <sz val="12"/>
            <color rgb="FF000000"/>
            <rFont val="Calibri"/>
            <family val="2"/>
            <scheme val="minor"/>
          </rPr>
          <t>Nilai
4. Jika PJP ≥ 50% , maka Skor = 4
3-0. Jika PJP &lt; 50% , maka Skor = 8 x PJP
JP = Jam pembelajaran praktikum, praktik studio, praktik bengkel, atau praktik lapangan (termasuk KKN) 
JB = Jam pembelajaran total selama masa pendidikan.
PJP = (JP / JB) x 100%</t>
        </r>
      </text>
    </comment>
    <comment ref="D95" authorId="0" shapeId="0" xr:uid="{00000000-0006-0000-0000-000038000000}">
      <text>
        <r>
          <rPr>
            <sz val="12"/>
            <color rgb="FF000000"/>
            <rFont val="Calibri"/>
            <family val="2"/>
            <scheme val="minor"/>
          </rPr>
          <t>Nilai
4. UPPS memiliki bukti sahih tentang sistem dan pelaksanaan monitoring dan evaluasi proses pembelajaran mencakup karakteristik, perencanaan, pelaksanaan, proses pembelajaran dan beban belajar mahasiswa yang dilaksanakan secara konsisten dan ditindak lanjuti.
3. UPPS memiliki bukti sahih tentang sistem dan pelaksanaan monitoring dan evaluasi proses pembelajaran mencakup karakteristik, perencanaan, pelaksanaan, proses pembelajaran dan beban belajar mahasiswa yang dilaksanakan secara konsisten.
2. UPPS memiliki bukti sahih tentang sistem dan pelaksanaan monitoring dan evaluasi proses pembelajaran mencakup karakteristik, perencanaan, pelaksanaan, proses pembelajaran dan beban belajar mahasiswa.
1. UPPS telah melaksanakan monitoring dan evaluasi proses pembelajaran mencakup karakteristik, perencanaan, pelaksanaan, proses pembelajaran dan beban belajar mahasiswa namun tidak semua didukung bukti sahih.
0. UPPS tidak melaksanakan monitoring dan evaluasi proses pembelajaran mencakup karakteristik, perencanaan, pelaksanaan, proses pembelajaran dan beban belajar mahasiswa.</t>
        </r>
      </text>
    </comment>
    <comment ref="D96" authorId="0" shapeId="0" xr:uid="{00000000-0006-0000-0000-000039000000}">
      <text>
        <r>
          <rPr>
            <sz val="12"/>
            <color rgb="FF000000"/>
            <rFont val="Calibri"/>
            <family val="2"/>
            <scheme val="minor"/>
          </rPr>
          <t>Nilai
4. Terdapat bukti sahih tentang dipenuhinya 5 prinsip penilaian yang dilakukan secara terintegrasi dan dilengkapi dengan rubrik/portofolio penilaian minimum 70% jumlah matakuliah.
3. Terdapat bukti sahih tentang dipenuhinya 5 prinsip penilaian yang dilakukan secara terintegrasi dan dilengkapi dengan rubrik/portofolio penilaian minimum 50% jumlah matakuliah.
2. Terdapat bukti sahih tentang dipenuhinya 5 prinsip penilaian yang dilakukan secara terintegrasi.
1. Terdapat bukti sahih tentang dipenuhinya 5 prinsip penilaian yang tidak dilakukan secara terintegrasi.
0. Tidak terdapat bukti sahih tentang dipenuhinya 5 prinsip penilaian.</t>
        </r>
      </text>
    </comment>
    <comment ref="D97" authorId="0" shapeId="0" xr:uid="{00000000-0006-0000-0000-00003A000000}">
      <text>
        <r>
          <rPr>
            <sz val="12"/>
            <color rgb="FF000000"/>
            <rFont val="Calibri"/>
            <family val="2"/>
            <scheme val="minor"/>
          </rPr>
          <t>Nilai
4. Terdapat bukti sahih yang menunjukkan kesesuaian teknik dan instrumen penilaian terhadap capaian pembelajaran minimum 75% s.d. 100% dari jumlah matakuliah
3. Terdapat bukti sahih yang menunjukkan kesesuaian teknik dan instrumen penilaian terhadap capaian pembelajaran minimum 50 s.d. &lt; 75% dari jumlah matakuliah.
2. Terdapat bukti sahih yang menunjukkan kesesuaian teknik dan instrumen penilaian terhadap capaian pembelajaran yang dinilai minimum 25 s.d. &lt; 50% dari jumlah matakuliah.
1. Terdapat bukti sahih yang menunjukkan kesesuaian teknik dan instrumen penilaian terhadap capaian pembelajaran yang dinilai &lt; 25% dari jumlah matakuliah.
0. Tidak terdapat bukti sahih yang menunjukkan kesesuaian teknik dan instrumen penilaian terhadap capaian pembelajaran.</t>
        </r>
      </text>
    </comment>
    <comment ref="D98" authorId="0" shapeId="0" xr:uid="{00000000-0006-0000-0000-00003B000000}">
      <text>
        <r>
          <rPr>
            <sz val="12"/>
            <color rgb="FF000000"/>
            <rFont val="Calibri"/>
            <family val="2"/>
            <scheme val="minor"/>
          </rPr>
          <t>Nilai
4. Terdapat bukti sahih pelaksanaan penilaian mencakup 7 unsur.
3. Terdapat bukti sahih pelaksanaan penilaian mencakup minimum unsur 1, 4 dan 6 serta 2 unsur lainnya.
2. Terdapat bukti sahih pelaksanaan penilaian mencakup minimum unsur 1, 4 dan 6.
1. Terdapat bukti sahih pelaksanaan penilaian hanya mencakup unsur 6.
0. Tidak ada Skor kurang dari 1.</t>
        </r>
      </text>
    </comment>
    <comment ref="D99" authorId="0" shapeId="0" xr:uid="{00000000-0006-0000-0000-00003C000000}">
      <text>
        <r>
          <rPr>
            <sz val="12"/>
            <color rgb="FF000000"/>
            <rFont val="Calibri"/>
            <family val="2"/>
            <scheme val="minor"/>
          </rPr>
          <t>Nilai
4. NMKI &gt; 3
3. NMKI = 2 ... 3
2. NMKI = 1
1-0. Tidak ada skor kurang dari 2.
NMKI = Jumlah mata kuliah yang dikembangkan berdasarkan hasil penelitian/PkM DTPS dalam 3 tahun terakhir.</t>
        </r>
      </text>
    </comment>
    <comment ref="D100" authorId="0" shapeId="0" xr:uid="{00000000-0006-0000-0000-00003D000000}">
      <text>
        <r>
          <rPr>
            <sz val="12"/>
            <color rgb="FF000000"/>
            <rFont val="Calibri"/>
            <family val="2"/>
            <scheme val="minor"/>
          </rPr>
          <t>Nilai
4. Kegiatan ilmiah yang terjadwal dilaksanakan setiap bulan.
3. Kegiatan ilmiah yang terjadwal dilaksanakan dua s.d tiga bulan sekali.
2. Kegiatan ilmiah yang terjadwal dilaksanakan empat s.d. enam bulan sekali.
1. Kegiatan ilmiah yang terjadwal dilaksanakan lebih dari enam bulan sekali.
0. Tidak ada Skor kurang dari 1.</t>
        </r>
      </text>
    </comment>
    <comment ref="D101" authorId="0" shapeId="0" xr:uid="{00000000-0006-0000-0000-00003E000000}">
      <text>
        <r>
          <rPr>
            <sz val="12"/>
            <color rgb="FF000000"/>
            <rFont val="Calibri"/>
            <family val="2"/>
            <scheme val="minor"/>
          </rPr>
          <t>Nilai
4. TKM ≥ 75%
3-1. Jika 25% ≤ TKM &lt; 75% , maka Skor = (8 x TKM) - 2
0. Jika TKM &lt; 25% , maka Skor = 0
Tingkat kepuasan pengguna pada aspek:
TKM1: Reliability; TKM2: Responsiveness; TKM3: Assurance; TKM4: Empathy; TKM5: Tangible.
Tingkat kepuasan mahasiswa pada aspek ke-i dihitung dengan rumus sebagai berikut: TKMi=(4xai)+(3xbi)+(2xci)+di i=1,2,...,7
dimana : ai = persentase “Sangat Baik”; bi = persentase “Baik”; ci = persentase “Cukup”; di = persentase “Kurang”.
TKM = ƩTKMi / 5</t>
        </r>
      </text>
    </comment>
    <comment ref="D102" authorId="0" shapeId="0" xr:uid="{00000000-0006-0000-0000-00003F000000}">
      <text>
        <r>
          <rPr>
            <sz val="12"/>
            <color rgb="FF000000"/>
            <rFont val="Calibri"/>
            <family val="2"/>
            <scheme val="minor"/>
          </rPr>
          <t>Nilai
4. Hasil pengukuran dianalisis dan ditindaklanjuti minimal 2x setiap semester, serta digunakan untuk perbaikan proses pembelajaran dan menunjukkan peningkatan hasil pembelajaran.
3. Hasil pengukuran dianalisis dan ditindaklanjuti setiap semester, serta digunakan untuk perbaikan proses pembelajaran dan menunjukkan peningkatan hasil pembelajaran.
2. Hasil pengukuran dianalisis dan ditindaklanjuti setiap tahun, serta digunakan untuk perbaikan proses pembelajaran.
1. Hasil pengukuran dianalisis dan ditindaklanjuti, serta digunakan untuk perbaikan proses pembelajaran, namun dilakukan secara insidentil.
0. Tidak dilakukan analisis terhadap pengukuran hasil kepuasan terhadap proses pembelajaran.</t>
        </r>
      </text>
    </comment>
    <comment ref="D108" authorId="0" shapeId="0" xr:uid="{00000000-0006-0000-0000-000040000000}">
      <text>
        <r>
          <rPr>
            <sz val="12"/>
            <color rgb="FF000000"/>
            <rFont val="Calibri"/>
            <family val="2"/>
            <scheme val="minor"/>
          </rPr>
          <t>Nilai
4. UPPS memenuhi 4 unsur relevansi penelitian dosen dan mahasiswa.
3. UPPS memenuhi unsur 1, 2, dan 3 relevansi penelitian dosen dan mahasiswa.
2. UPPS memenuhi unsur 1, dan 2 relevansi penelitian dosen dan mahasiswa.
1. UPPS memenuhi unsur pertama namun penelitian dosen dan mahasiswa tidak sesuai dengan peta jalan.
0. UPPS tidak mempunyai peta jalan penelitian dosen dan mahasiswa.</t>
        </r>
      </text>
    </comment>
    <comment ref="D109" authorId="0" shapeId="0" xr:uid="{00000000-0006-0000-0000-000041000000}">
      <text>
        <r>
          <rPr>
            <sz val="12"/>
            <color rgb="FF000000"/>
            <rFont val="Calibri"/>
            <family val="2"/>
            <scheme val="minor"/>
          </rPr>
          <t>Nilai
4: Jika PPDM ≥ 25%, maka Skor = 4 
3-2: Jika PPDM &lt; 25% , maka Skor = 2 + (8 x PPDM) 
1-0: Tidak ada Skor kurang dari 2. 
NPM = Jumlah judul penelitian DTPS yang dalam pelaksanaannya melibatkan mahasiswa program studi dalam 3 tahun terakhir. NPD = Jumlah judul penelitian DTPS dalam 3 tahun terakhir.
PPDM = (NPM / NPD) x 100%</t>
        </r>
      </text>
    </comment>
    <comment ref="D116" authorId="0" shapeId="0" xr:uid="{00000000-0006-0000-0000-000042000000}">
      <text>
        <r>
          <rPr>
            <sz val="12"/>
            <color rgb="FF000000"/>
            <rFont val="Calibri"/>
            <family val="2"/>
            <scheme val="minor"/>
          </rPr>
          <t>Nilai
4. UPPS memenuhi 4 unsur relevansi PkM dosen dan mahasiswa.
3. UPPS memenuhi unsur 1, 2, dan 3 relevansi PkM dosen dan mahasiswa.
2. UPPS memenuhi unsur 1, dan 2 relevansi PkM dosen dan mahasiswa.
1. UPPS memenuhi unsur pertama namun PkM dosen dan mahasiswa tidak sesuai dengan peta jalan.
0. UPPS tidak mempunyai peta jalan PkM dosen dan mahasiswa.</t>
        </r>
      </text>
    </comment>
    <comment ref="D117" authorId="0" shapeId="0" xr:uid="{00000000-0006-0000-0000-000043000000}">
      <text>
        <r>
          <rPr>
            <sz val="12"/>
            <color rgb="FF000000"/>
            <rFont val="Calibri"/>
            <family val="2"/>
            <scheme val="minor"/>
          </rPr>
          <t>Nilai
4. Jika PPkMDM ≥ 25%, maka Skor = 4
3-2. Jika PPkMDM &lt; 25% , maka Skor = 2 + (8 x PPDM)
1-0. Tidak ada Skor kurang dari 2.
NPkMM = Jumlah judul PkM DTPS yang dalam pelaksanaannya melibatkan mahasiswa program studi dalam 3 tahun terakhir. 
NPkMD = Jumlah judul PkM DTPS dalam 3 tahun terakhir.
PPkMDM = (NPkMM / NPkMD) x 100%</t>
        </r>
      </text>
    </comment>
    <comment ref="D124" authorId="0" shapeId="0" xr:uid="{00000000-0006-0000-0000-000044000000}">
      <text>
        <r>
          <rPr>
            <sz val="12"/>
            <color rgb="FF000000"/>
            <rFont val="Calibri"/>
            <family val="2"/>
            <scheme val="minor"/>
          </rPr>
          <t>Nilai
4. Analisis capaian pembelajaran lulusan memenuhi 3 aspek.
3. Analisis capaian pembelajaran lulusan memenuhi 2 aspek.
2. Analisis capaian pembelajaran lulusan memenuhi 1 aspek.
1. Analisis capaian pembelajaran lulusan tidak memenuhi ketiga aspek.
0. Tidak dilakukan analisis capaian pembelajaran lulusan.</t>
        </r>
      </text>
    </comment>
    <comment ref="D125" authorId="0" shapeId="0" xr:uid="{00000000-0006-0000-0000-000045000000}">
      <text>
        <r>
          <rPr>
            <sz val="12"/>
            <color rgb="FF000000"/>
            <rFont val="Calibri"/>
            <family val="2"/>
            <scheme val="minor"/>
          </rPr>
          <t>Nilai
4. Jika RIPK ≥ 3.25 maka skor 4
3-2. Jika 2,00 ≤ RIPK &lt; 3,25, maka Skor = ((8 x RIPK) - 6) / 5
1-0. Tidak ada skor kurang dari 2</t>
        </r>
      </text>
    </comment>
    <comment ref="D126" authorId="0" shapeId="0" xr:uid="{00000000-0006-0000-0000-000046000000}">
      <text>
        <r>
          <rPr>
            <sz val="12"/>
            <color rgb="FF000000"/>
            <rFont val="Calibri"/>
            <family val="2"/>
            <scheme val="minor"/>
          </rPr>
          <t>Nilai
4. Jika RI ≥ a , maka Skor = 4
3-2. Jika RI &lt; a dan RN ≥ b , maka Skor = 3 + (RI / a)
       Jika 0 &lt; RI &lt; a dan 0 &lt; RN &lt; b , 
       maka Skor = 2 + (2 x (RI/a)) + (RN/b) - ((RI x RN)/(a x b))
1-0. Jika RI = 0 dan RN = 0 dan RW ≥ c , maka Skor = 2
      Jika RI = 0 dan RN = 0 dan RW &lt; c , maka Skor = (2 x RW) / c
RI = NI / NM , RN = NN / NM , RW = NW / NM,     Faktor: a = 0,05% , b = 1% , c = 2% 
NI = Jumlah prestasi akademik internasional.
NN = Jumlah prestasi akademik nasional.
NW = Jumlah prestasi akademik wilayah/lokal.
NM = Jumlah mahasiswa pada saat TS.</t>
        </r>
      </text>
    </comment>
    <comment ref="D127" authorId="0" shapeId="0" xr:uid="{00000000-0006-0000-0000-000047000000}">
      <text>
        <r>
          <rPr>
            <sz val="12"/>
            <color rgb="FF000000"/>
            <rFont val="Calibri"/>
            <family val="2"/>
            <scheme val="minor"/>
          </rPr>
          <t>Nilai
4. Jika RI ≥ a , maka Skor = 4
3-2. Jika RI &lt; a dan RN ≥ b , maka Skor = 3 + (RI / a)
       Jika 0 &lt; RI &lt; a dan 0 &lt; RN &lt; b , 
       maka Skor = 2 + (2 x (RI/a)) + (RN/b) - ((RI x RN)/(a x b))
1-0. Jika RI = 0 dan RN = 0 dan RW ≥ c , maka Skor = 2
      Jika RI = 0 dan RN = 0 dan RW &lt; c , maka Skor = (2 x RW) / c
RI = NI / NM , RN = NN / NM , RW = NW / NM,     Faktor: a = 0,05% , b = 1% , c = 2% 
NI = Jumlah prestasi non-akademik internasional.
NN = Jumlah prestasi non-akademik nasional.
NW = Jumlah prestasi non-akademik wilayah/lokal.
NM = Jumlah mahasiswa pada saat TS.</t>
        </r>
      </text>
    </comment>
    <comment ref="D128" authorId="0" shapeId="0" xr:uid="{00000000-0006-0000-0000-000048000000}">
      <text>
        <r>
          <rPr>
            <sz val="12"/>
            <color rgb="FF000000"/>
            <rFont val="Calibri"/>
            <family val="2"/>
            <scheme val="minor"/>
          </rPr>
          <t>Nilai
4. Jika 3 ≤ MS ≤ 3,5 , maka Skor = 4
3-1. Jika 3,5 &lt; MS ≤ 5 ,maka Skor = (40 - (8 x MS)) / 3
0. Jika MS &lt; 3 , maka Skor = 0</t>
        </r>
      </text>
    </comment>
    <comment ref="D129" authorId="0" shapeId="0" xr:uid="{00000000-0006-0000-0000-000049000000}">
      <text>
        <r>
          <rPr>
            <sz val="12"/>
            <color rgb="FF000000"/>
            <rFont val="Calibri"/>
            <family val="2"/>
            <scheme val="minor"/>
          </rPr>
          <t>Nilai
4. Jika PTW ≥ 70% , maka Skor = 4
3-1. Jika PTW &lt; 70%, maka Skor = 1 + ((30 x PTW) / 7)
0. Tidak ada Skor kurang dari 1.</t>
        </r>
      </text>
    </comment>
    <comment ref="D130" authorId="0" shapeId="0" xr:uid="{00000000-0006-0000-0000-00004A000000}">
      <text>
        <r>
          <rPr>
            <sz val="12"/>
            <color rgb="FF000000"/>
            <rFont val="Calibri"/>
            <family val="2"/>
            <scheme val="minor"/>
          </rPr>
          <t>Nilai
4. Jika PPS ≥ 85% , maka Skor = 4
3-1. Jika 30% ≤ PPS &lt; 85% , maka Skor = ((80 x PPSi) - 24) / 11
0. Jika PPS &lt; 30%, maka Skor = 0</t>
        </r>
      </text>
    </comment>
    <comment ref="D131" authorId="0" shapeId="0" xr:uid="{00000000-0006-0000-0000-00004B000000}">
      <text>
        <r>
          <rPr>
            <sz val="12"/>
            <color rgb="FF000000"/>
            <rFont val="Calibri"/>
            <family val="2"/>
            <scheme val="minor"/>
          </rPr>
          <t>Nilai
4. Tracer study yang dilakukan UPPS telah mencakup 5 aspek.
3. Tracer study yang dilakukan UPPS telah mencakup 4 aspek.
2. Tracer study yang dilakukan UPPS telah mencakup 3 aspek.
1. Tracer study yang dilakukan UPPS telah mencakup 2 aspek.
0. UPPS tidak melaksanakan tracer study</t>
        </r>
      </text>
    </comment>
    <comment ref="D132" authorId="0" shapeId="0" xr:uid="{00000000-0006-0000-0000-00004C000000}">
      <text>
        <r>
          <rPr>
            <sz val="12"/>
            <color rgb="FF000000"/>
            <rFont val="Calibri"/>
            <family val="2"/>
            <scheme val="minor"/>
          </rPr>
          <t>Nilai
4. Jika WT &lt; 3 bulan, maka Skor = 4.
3-1. Jika 3 ≤ WT ≤ 6, maka Skor = (24 – (4 x WT)) / 3.
0. WT &gt; 6 bulan, maka Skor = 0
Ketentuan persentase responden lulusan:
- untuk program studi dengan jumlah lulusan dalam 3 tahun (TS-4 s.d. TS-2) ≥ 300 orang, maka Prmin = 30%.
- untuk program studi dengan jumlah lulusan dalam 3 tahun (TS-4 s.d. TS-2) &lt; 300 orang, maka Prmin = 50% - ((NL / 300) x 20%)
Jika persentase responden memenuhi ketentuan diatas, maka Skor akhir = Skor.
Jika persentase responden tidak memenuhi ketentuan diatas, maka berlaku penyesuaian sebagai berikut: Skor akhir = (PJ / Prmin) x Skor. NL = Jumlah lulusan dalam 3 tahun (TS-4 s.d. TS-2)
NJ = Jumlah lulusan dalam 3 tahun (TS-4 s.d. TS-2) yang terlacak
PJ = Persentase lulusan yang terlacak = (NL / NJ) x 100%
Prmin = Persentase responden minimum</t>
        </r>
      </text>
    </comment>
    <comment ref="D133" authorId="0" shapeId="0" xr:uid="{00000000-0006-0000-0000-00004D000000}">
      <text>
        <r>
          <rPr>
            <sz val="12"/>
            <color rgb="FF000000"/>
            <rFont val="Calibri"/>
            <family val="2"/>
            <scheme val="minor"/>
          </rPr>
          <t>Nilai
4. Jika PBS ≥ 80% , maka Skor = 4
3-0. Jika PBS &lt; 80%, maka Skor = 5 x PBS
Ketentuan persentase responden lulusan:
- untuk program studi dengan jumlah lulusan dalam 3 tahun (TS-4 s.d. TS-2) ≥ 300 orang, maka Prmin = 30%.
- untuk program studi dengan jumlah lulusan dalam 3 tahun (TS-4 s.d. TS-2) &lt; 300 orang, maka Prmin = 50% - ((NL / 300) x 20%)
Jika persentase responden memenuhi ketentuan diatas, maka Skor akhir = Skor.
Jika persentase responden tidak memenuhi ketentuan diatas, maka berlaku penyesuaian sebagai berikut: Skor akhir = (PJ / Prmin) x Skor. NL = Jumlah lulusan dalam 3 tahun (TS-4 s.d. TS-2)
NJ = Jumlah lulusan dalam 3 tahun (TS-4 s.d. TS-2) yang terlacak
PJ = Persentase lulusan yang terlacak = (NL / NJ) x 100%
Prmin = Persentase responden minimum</t>
        </r>
      </text>
    </comment>
    <comment ref="D134" authorId="0" shapeId="0" xr:uid="{00000000-0006-0000-0000-00004E000000}">
      <text>
        <r>
          <rPr>
            <sz val="12"/>
            <color rgb="FF000000"/>
            <rFont val="Calibri"/>
            <family val="2"/>
            <scheme val="minor"/>
          </rPr>
          <t>Nilai
4. Jika RI ≥ a, maka Skor = 4
3. Jika RI &lt; a dan RN ≥ b , maka Skor = 3 + (RI / a)
    Jika 0 &lt; RI &lt; a dan 0 &lt; RN &lt; b , maka Skor = 2 + (2 x (RI/a)) + (RN/b) - ((RI x RN)/(a x b))
1-0. Jika RI = 0 dan RN = 0 dan RW ≥ c , maka Skor = 2
       Jika RI = 0 dan RN = 0 dan RW &lt; c , maka Skor = (2 x RW) / c
RI = (NI / NL) x 100% , RN = (NN / NL) x 100% , RW = (NW / NL) x 100% Faktor: a = 5% , b = 20% , c = 90% . NI = Jumlah lulusan yang bekerja di badan usaha tingkat multi nasional/internasional.
NN = Jumlah lulusan yang bekerja di badan usaha tingkat nasional atau berwirausaha yang berizin.
NW = Jumlah lulusan yang bekerja di badan usaha tingkat wilayah/lokal atau berwirausaha tidak berizin.
NL = Jumlah lulusan.
Ketentuan persentase responden lulusan:
- untuk program studi dengan jumlah lulusan dalam 3 tahun (TS-4 s.d. TS-2) ≥ 300 orang, maka Prmin = 30%.
- untuk program studi dengan jumlah lulusan dalam 3 tahun (TS-4 s.d. TS-2) &lt; 300 orang, maka Prmin = 50% - ((NL / 300) x 20%)
Jika persentase responden memenuhi ketentuan diatas, maka Skor akhir = Skor.
Jika persentase responden tidak memenuhi ketentuan diatas, maka berlaku penyesuaian sebagai berikut: Skor akhir = (PJ / Prmin) x Skor. NL = Jumlah lulusan dalam 3 tahun (TS-4 s.d. TS-2)
NJ = Jumlah lulusan dalam 3 tahun (TS-4 s.d. TS-2) yang bekerja/berwirausaha
PJ = Persentase lulusan yang terlacak = (NL / NJ) x 100%
Prmin = Persentase responden minimum</t>
        </r>
      </text>
    </comment>
    <comment ref="D135" authorId="0" shapeId="0" xr:uid="{00000000-0006-0000-0000-00004F000000}">
      <text>
        <r>
          <rPr>
            <sz val="12"/>
            <color rgb="FF000000"/>
            <rFont val="Calibri"/>
            <family val="2"/>
            <scheme val="minor"/>
          </rPr>
          <t>======
ID#AAAAUYl3VYk
Nilai
4-0. Skor = ƩTKi / 7
Tingkat kepuasan pengguna pada aspek:
TK1 : Etika; TK2 : Keahlian pada bidang ilmu (kompetensi utama); TK3 : Kemampuan berbahasa asing; TK4 : Penggunaan teknologi informasi; TK5 : Kemampuan berkomunikasi; TK6: Kerjasama tim; dan TK7 : Pengembangan diri.
Tingkat kepuasan aspek ke-i dihitung dengan rumus sebagai berikut:
TKi=(4xai)+(3xbi)+(2xci)+di i=1,2,...,7
dimana : ai = persentase “sangat baik”; bi = persentase “baik”; ci = persentase “cukup”; di = persentase “kurang”.
Ketentuan persentase responden pengguna lulusan:
- untuk program studi dengan jumlah lulusan dalam 3 tahun (TS-4 s.d. TS-2) ≥ 300 orang, maka Prmin = 30%.
- untuk program studi dengan jumlah lulusan dalam 3 tahun (TS-4 s.d. TS-2) &lt; 300 orang, maka Prmin = 50% - ((NL / 300) x 20%)
Jika persentase responden memenuhi ketentuan diatas, maka Skor akhir = Skor.
Jika persentase responden tidak memenuhi ketentuan diatas, maka berlaku penyesuaian sebagai berikut: Skor akhir = (PJ / Prmin) x Skor. NL = Jumlah lulusan dalam 3 tahun (TS-4 s.d. TS-2)
NJ = Jumlah pengguna lulusan yang memberi tanggapan atas studi pelacakan lulusan dalam 3 tahun (TS-4 s.d. TS-2)
PJ = Persentase pengguna lulusan yang memberi tanggapan = (NL / NJ) x 100% Prmin = Persentase responden minimum</t>
        </r>
      </text>
    </comment>
    <comment ref="D136" authorId="0" shapeId="0" xr:uid="{00000000-0006-0000-0000-000050000000}">
      <text>
        <r>
          <rPr>
            <sz val="12"/>
            <color rgb="FF000000"/>
            <rFont val="Calibri"/>
            <family val="2"/>
            <scheme val="minor"/>
          </rPr>
          <t>Nilai
4. Jika RI ≥ a, maka Skor = 4 
3-2. Jika RI &lt; a dan RN ≥ b , maka Skor = 3 + (RI / a) dan Jika 0 &lt; RI &lt; a dan 0 &lt; RN &lt; b ,
maka Skor = 2 + (2 x (RI/a)) + (RN/b) - ((RI x RN)/(a x b)) 
1-0. Jika RI = 0 dan RN = 0 dan RL ≥ c , maka Skor = 2 dan Jika RI = 0 dan RN = 0 dan RL &lt; c , maka Skor = (2 x RL) / c 
RL = ((NA1 + NB1 + NC1) / NM) x 100% , RN = ((NA2 + NA3 + NB2 + NC2) / NM) x 100% , RI = ((NA4 + NB3 + NC3) / NM) x 100% Faktor: a = 1% , b = 10% , c = 50%
NA1 = Jumlah publikasi mahasiswa di jurnal nasional tidak terakreditasi.
NA2 = Jumlah publikasi mahasiswa di jurnal nasional terakreditasi. 
NA3 = Jumlah publikasi mahasiswa di jurnal internasional.
NA4 = Jumlah publikasi mahasiswa di jurnal internasional bereputasi. NB1 = Jumlah publikasi mahasiswa di seminar wilayah/lokal/PT.
NB2 = Jumlah publikasi mahasiswa di seminar nasional.
NB3 = Jumlah publikasi mahasiswa di seminar internasional.
NC1 = Jumlah tulisan mahasiswa di media massa wilayah.
NC2 = Jumlah tulisan mahasiswa di media massa nasional.
NC3 = Jumlah tulisan mahasiswa di media massa internasional.
NM = Jumlah mahasiswa pada saat TS.</t>
        </r>
      </text>
    </comment>
    <comment ref="D137" authorId="0" shapeId="0" xr:uid="{00000000-0006-0000-0000-000051000000}">
      <text>
        <r>
          <rPr>
            <sz val="12"/>
            <color rgb="FF000000"/>
            <rFont val="Calibri"/>
            <family val="2"/>
            <scheme val="minor"/>
          </rPr>
          <t>Nilai
4: Jika NLP ≥ 1 , maka Skor 4 . 
3-2: Jika NLP &lt; 1 ,
maka Skor = 2 + (2 x NLP) . 
1-0: Tidak ada Skor kurang dari 2. 
NLP = 2 x (NA + NB + NC) + ND
NA = Jumlah luaran penelitian/PkM mahasiswa yang mendapat pengakuan HKI (Paten, Paten Sederhana)
NB = Jumlah luaran penelitian/PkM mahasiswa yang mendapat pengakuan HKI (Hak Cipta, Desain Produk Industri, Perlindungan Varietas Tanaman, Desain Tata Letak Sirkuit Terpadu, dll.)
NC = Jumlah luaran penelitian/PkM mahasiswa dalam bentuk Teknologi Tepat Guna, Produk (Produk Terstandarisasi, Produk Tersertifikasi), Karya Seni, Rekayasa Sosial.
ND = Jumlah luaran penelitian/PkM mahasiswa yang diterbitkan dalam bentuk Buku ber-ISBN, Book Chapter.</t>
        </r>
      </text>
    </comment>
    <comment ref="D144" authorId="0" shapeId="0" xr:uid="{00000000-0006-0000-0000-000052000000}">
      <text>
        <r>
          <rPr>
            <sz val="12"/>
            <color rgb="FF000000"/>
            <rFont val="Calibri"/>
            <family val="2"/>
            <scheme val="minor"/>
          </rPr>
          <t>Nilai
4. UPPS telah melakukan analisis capaian kinerja yang:
   1) analisisnya didukung oleh data/informasi yang relevan (merujuk pada pencapaian standar mutu perguruan tinggi) dan berkualitas (andal dan memadai) yang didukung oleh keberadaan pangkalan data institusi yang terintegrasi.
   2) konsisten dengan seluruh kriteria yang diuraikan sebelumnya,
   3) analisisnya dilakukan secara komprehensif, tepat, dan tajam untuk mengidentifikasi akar masalah di UPPS.
   4) hasilnya dipublikasikan kepada para pemangku kepentingan internal dan eksternal serta mudah diakses.
3. UPPS telah melakukan analisis capaian kinerja yang:
   1) analisisnya didukung oleh data/informasi yang relevan (merujuk pada pencapaian standar mutu perguruan tinggi) dan berkualitas (andal dan memadai) yang didukung oleh keberadaan pangkalan data institusi yang belum terintegrasi.
   2) konsisten dengan sebagian besar (7 s.d. 8) kriteria yang diuraikan sebelumnya,
   3) analisisnya dilakukan secara komprehensif dan tepat untuk mengidentifikasi akar masalah di UPPS.
   4) hasilnya dipublikasikan kepada para pemangku kepentingan internal serta mudah diakses.
2. UPPS telah melakukan analisis capaian kinerja yang:
   1) analisisnya didukung oleh data/informasi yang relevan (merujuk pada pencapaian standar mutu perguruan tinggi) dan berkualitas (andal dan memadai).
   2) konsisten dengan sebagian (5 s.d. 6) kriteria yang diuraikan sebelumnya,
   3) analisisnya dilakukan secara komprehensif untuk mengidentifikasi akar masalah di UPPS.
   4) hasilnya dipublikasikan kepada para pemangku kepentingan internal.
1. UPPS telah melakukan analisis capaian kinerja yang:
   1) analisisnya tidak sepenuhnya didukung oleh data/informasi yang relevan (merujuk pada pencapaian standar mutu perguruan tinggi) dan berkualitas (andal dan memadai).
   2) konsisten dengan sebagian kecil (kurang dari 5) kriteria yang diuraikan sebelumnya,
   3) analisisnya dilakukan tidak secara komprehensif untuk mengidentifikasi akar masalah di UPPS.
   4) hasilnya tidak dipublikasikan.
0. UPPS tidak melakukan analisis capaian kinerja.</t>
        </r>
      </text>
    </comment>
    <comment ref="D145" authorId="0" shapeId="0" xr:uid="{00000000-0006-0000-0000-000053000000}">
      <text>
        <r>
          <rPr>
            <sz val="12"/>
            <color rgb="FF000000"/>
            <rFont val="Calibri"/>
            <family val="2"/>
            <scheme val="minor"/>
          </rPr>
          <t>Nilai
4. 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3) merumuskan strategi pengembangan UPPS yang berkesesuaian, dan
4) menghasilkan program- program pengembangan alternatif yang tepat.
3. 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dan
3) merumuskan strategi pengembangan UPPS yang berkesesuaian.
2. 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1. 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namun tidak terstruktur dan tidak sistematis.
0. UPPS tidak melakukan analisis untuk mengembangkan strategi.</t>
        </r>
      </text>
    </comment>
    <comment ref="D146" authorId="0" shapeId="0" xr:uid="{00000000-0006-0000-0000-000054000000}">
      <text>
        <r>
          <rPr>
            <sz val="12"/>
            <color rgb="FF000000"/>
            <rFont val="Calibri"/>
            <family val="2"/>
            <scheme val="minor"/>
          </rPr>
          <t>Nilai
4. UPPS menetapkan prioritas program pengembangan berdasarkan hasil analisis SWOT atau analisis lainnya yang mempertimbangkan secara komprehensif:
1) kapasitas UPPS,
2) kebutuhan UPPS dan PS di masa depan,
3) rencana strategis UPPS yang berlaku,
4) aspirasi dari pemangku kepentingan internal dan eksternal, serta
5) program yang menjamin keberlanjutan.
3. UPPS menetapkan prioritas program pengembangan berdasarkan hasil analisis SWOT atau analisis lainnya yang mempertimbangkan secara komprehensif:
1) kapasitas UPPS,
2) kebutuhan UPPS dan PS di masa depan,
3) rencana strategis UPPS yang berlaku, dan
4) aspirasi dari pemangku kepentingan internal.
2. UPPS menetapkan prioritas program pengembangan berdasarkan hasil analisis SWOT atau analisis lainnya yang mempertimbangkan secara komprehensif:
1) kapasitas UPPS,
2) kebutuhan UPPS dan PS di masa depan, dan
3) rencana strategis UPPS yang berlaku.
1. prioritas program pengembangan namun belum mempertimbangan secara komprehensif:
1) kapasitas UPPS,
2) kebutuhan UPPS dan PS, serta
3) rencana strategis UPPS yang berlaku.
0. UPPS tidak menetapkan prioritas program pengembangan</t>
        </r>
      </text>
    </comment>
    <comment ref="D147" authorId="0" shapeId="0" xr:uid="{00000000-0006-0000-0000-000055000000}">
      <text>
        <r>
          <rPr>
            <sz val="12"/>
            <color rgb="FF000000"/>
            <rFont val="Calibri"/>
            <family val="2"/>
            <scheme val="minor"/>
          </rPr>
          <t>Nilai
4. UPPS memiliki kebijakan dan upaya yang diturunkan ke dalam berbagai peraturan untuk menjamin keberlanjutan program yang mencakup:
1) alokasi sumber daya,
2) kemampuan melaksanakan program pengembangan,
3) rencana penjaminan mutu yang berkelanjutan, dan
4) keberadaan dukungan pemangku kepentingan eksternal.
3. UPPS memiliki kebijakan dan upaya yang diturunkan ke dalam berbagai peraturan untuk menjamin keberlanjutan program yang mencakup:
1) alokasi sumber daya,
2) kemampuan melaksanakan program pengembangan, dan
3) rencana penjaminan mutu yang berkelanjutan.
2. UPPS memiliki kebijakan dan upaya untuk menjamin keberlanjutan program yang mencakup:
1) alokasi sumber daya,
2) kemampuan melaksanakan program pengembangan, dan
3) rencana penjaminan mutu yang berkelanjutan.
1. UPPS memiliki kebijakan dan upaya namun belum cukup untuk menjamin keberlanjutan program.
0. UPPS tidak memiliki kebijakan dan upaya untuk menjamin keberlanjutan program.</t>
        </r>
      </text>
    </comment>
    <comment ref="D153" authorId="0" shapeId="0" xr:uid="{00000000-0006-0000-0000-000056000000}">
      <text>
        <r>
          <rPr>
            <sz val="12"/>
            <color rgb="FF000000"/>
            <rFont val="Calibri"/>
            <family val="2"/>
            <scheme val="minor"/>
          </rPr>
          <t>Nilai
3. opini terhadap LK adalah WTP tanpa keterangan
2. Opini terhadap LK adalah WTP dengan Keterangan
1. Opini terhadap LK adalah WDP</t>
        </r>
      </text>
    </comment>
    <comment ref="D154" authorId="0" shapeId="0" xr:uid="{00000000-0006-0000-0000-000057000000}">
      <text>
        <r>
          <rPr>
            <sz val="12"/>
            <color rgb="FF000000"/>
            <rFont val="Calibri"/>
            <family val="2"/>
            <scheme val="minor"/>
          </rPr>
          <t>Nilai
3. Minimal 15% dari jumlah prodi terakreditasi internasional
2. jumlah prodi yang terakreditasi internasional 5-10% 
1. jumlah prodi yang terakreditasi internasional  0 -5%</t>
        </r>
      </text>
    </comment>
    <comment ref="D155" authorId="0" shapeId="0" xr:uid="{00000000-0006-0000-0000-000058000000}">
      <text>
        <r>
          <rPr>
            <sz val="12"/>
            <color rgb="FF000000"/>
            <rFont val="Calibri"/>
            <family val="2"/>
            <scheme val="minor"/>
          </rPr>
          <t>Nilai
3 . &gt; 25%
2. &gt; 10 - 25
1. 0 - 10%</t>
        </r>
      </text>
    </comment>
  </commentList>
</comments>
</file>

<file path=xl/sharedStrings.xml><?xml version="1.0" encoding="utf-8"?>
<sst xmlns="http://schemas.openxmlformats.org/spreadsheetml/2006/main" count="1012" uniqueCount="619">
  <si>
    <t xml:space="preserve">TAHUN PENGUKURAN MUTU                                                     </t>
  </si>
  <si>
    <t>C. Kriteria</t>
  </si>
  <si>
    <t>C.1. Visi, Misi, Tujuan dan Strategi</t>
  </si>
  <si>
    <t>No</t>
  </si>
  <si>
    <t>Standar</t>
  </si>
  <si>
    <t>Kriteria</t>
  </si>
  <si>
    <t>Capaian</t>
  </si>
  <si>
    <t>Sebutan</t>
  </si>
  <si>
    <t>Bobot</t>
  </si>
  <si>
    <t>Nilai Tertimbang</t>
  </si>
  <si>
    <t>Prediksi Capaian Akreditasi</t>
  </si>
  <si>
    <t>IKU/IKT</t>
  </si>
  <si>
    <t>Akar Penyebab/
Penunjang</t>
  </si>
  <si>
    <t>Rekomendasi</t>
  </si>
  <si>
    <t xml:space="preserve">A. Kondisi Eksternal </t>
  </si>
  <si>
    <t>A.1</t>
  </si>
  <si>
    <t>Kondisi Eksternal</t>
  </si>
  <si>
    <t xml:space="preserve">Konsistensi dengan hasil analisis SWOT dan/atau analisis lain serta rencana pengembangan ke depan. </t>
  </si>
  <si>
    <t>Total</t>
  </si>
  <si>
    <t xml:space="preserve">B. Profil Unit Pengelola Program Studi </t>
  </si>
  <si>
    <t>B.1</t>
  </si>
  <si>
    <t xml:space="preserve">Profil Unit Pengelola Program Studi </t>
  </si>
  <si>
    <t xml:space="preserve">Keserbacakupan informasi dalam profil dan konsistensi antara profil dengan data dan informasi yang disampaikan pada masing-masing kriteria, serta menunjukkan iklim yang kondusif untuk pengembangan dan reputasi sebagai rujukan di bidang keilmuannya </t>
  </si>
  <si>
    <t>C1. VISI MISI TUJUAN SASARAN</t>
  </si>
  <si>
    <t>C.1.4.1</t>
  </si>
  <si>
    <t>C.1.4. Indikator Kinerja Utama</t>
  </si>
  <si>
    <t xml:space="preserve">Kesesuaian Visi, Misi, Tujuan dan Strategi (VMTS) Unit Pengelola Program Studi (UPPS) terhadap VMTS Perguruan Tinggi (PT) dan visi keilmuan Program Studi (PS) yang dikelolanya. </t>
  </si>
  <si>
    <t>C.1.4.2</t>
  </si>
  <si>
    <t xml:space="preserve">Mekanisme dan keterlibatan pemangku kepentingan dalam penyusunan VMTS UPPS. </t>
  </si>
  <si>
    <t>C.1.4.3</t>
  </si>
  <si>
    <t xml:space="preserve">Strategi pencapaian tujuan disusun berdasarkan analisis yang sistematis, serta pada pelaksanaannya dilakukan pemantauan dan evaluasi yang ditindaklanjuti. </t>
  </si>
  <si>
    <t>Rata-rata</t>
  </si>
  <si>
    <t>C.2. Tata Pamong, Tata Kelola dan Kerjasama</t>
  </si>
  <si>
    <t>C.2.4.a.A.</t>
  </si>
  <si>
    <t xml:space="preserve">C.2.4. Indikator Kinerja Utama 
C.2.4.a) Sistem Tata Pamong </t>
  </si>
  <si>
    <t xml:space="preserve">A. Kelengkapan struktur organisasi dan keefektifan penyelenggaraan organisasi. </t>
  </si>
  <si>
    <t>C.2.4.a.B.</t>
  </si>
  <si>
    <r>
      <rPr>
        <sz val="10"/>
        <color theme="1"/>
        <rFont val="Calibri"/>
        <family val="2"/>
      </rPr>
      <t xml:space="preserve">B. Perwujudan </t>
    </r>
    <r>
      <rPr>
        <i/>
        <sz val="10"/>
        <color theme="1"/>
        <rFont val="Calibri"/>
        <family val="2"/>
      </rPr>
      <t xml:space="preserve">good governance </t>
    </r>
    <r>
      <rPr>
        <sz val="10"/>
        <color theme="1"/>
        <rFont val="Calibri"/>
        <family val="2"/>
      </rPr>
      <t>dan pemenuhan lima pilar sistem tata pamong, yang mencakup: 
1) Kredibel,
2) Transparan,
3) Akuntabel,
4) Bertanggung jawab, 
5) Adil.
Skor = (A + (2 x B)) / 3</t>
    </r>
  </si>
  <si>
    <t>C.2.4.b.A</t>
  </si>
  <si>
    <t xml:space="preserve">C.2.4.b) Kepemimpinan dan Kemampuan Manajerial </t>
  </si>
  <si>
    <t xml:space="preserve">A. Komitmen pimpinan UPPS. </t>
  </si>
  <si>
    <t>C.2.4.b.B</t>
  </si>
  <si>
    <t>B. Kapabilitas pimpinan UPPS, mencakup aspek:
1) perencanaan,
2) pengorganisasian, 
3) penempatan personel,
4) pelaksanaan,
5) pengendalian dan pengawasan, dan
6) pelaporan yang menjadi dasar tindak lanjut.
Skor = (A + (2 x B)) / 3</t>
  </si>
  <si>
    <t xml:space="preserve">C.2.4.c) </t>
  </si>
  <si>
    <t xml:space="preserve">C.2.4.c) 
Kerjasama </t>
  </si>
  <si>
    <t>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</si>
  <si>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C.2.4.c.A</t>
  </si>
  <si>
    <t>A. Kerjasama pendidikan, penelitian, dan PkM yang relevan dengan program studi dan dikelola oleh UPPS dalam 3 tahun terakhir.
Tabel 1 LKPS</t>
  </si>
  <si>
    <t>C.2.4.c.B</t>
  </si>
  <si>
    <t>B. Kerjasama tingkat internasional, nasional, wilayah/lokal yang relevan dengan program studi dan dikelola oleh UPPS dalam 3 tahun terakhir.
Tabel 1 LKPS
Skor = ((2 x A) + B) / 3</t>
  </si>
  <si>
    <t>C.2.5.</t>
  </si>
  <si>
    <t xml:space="preserve">C.2.5
Indikator Kinerja Tambahan
</t>
  </si>
  <si>
    <t>Pelampauan SN-DIKTI yang ditetapkan dengan indikator kinerja tambahan yang berlaku di UPPS berdasarkan standar pendidikan tinggi yang ditetapkan perguruan tinggi pada tiap kriteria.</t>
  </si>
  <si>
    <t>C.2.6.</t>
  </si>
  <si>
    <t>C.2.6
Evaluasi Capaian Kinerja</t>
  </si>
  <si>
    <t>Analisis keberhasilan dan/atau ketidakberhasilan pencapaian kinerja UPPS yang telah ditetapkan di tiap kriteria memenuhi 2 aspek sebagai berikut:
1) capaian kinerja diukur dengan metoda yang tepat, dan hasilnya dianalisis serta dievaluasi, dan
2) analisis terhadap capaian kinerja mencakup identifikasi akar masalah, faktor pendukung keberhasilan dan faktor penghambat ketercapaian standard, dan deskripsi singkat tindak lanjut yang akan dilakukan.</t>
  </si>
  <si>
    <t>C.2.7.</t>
  </si>
  <si>
    <t xml:space="preserve">C.2.7. Penjaminan Mutu </t>
  </si>
  <si>
    <t>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5) memiliki external ￼benchmarking dalam peningkatan mutu</t>
  </si>
  <si>
    <t>C.2.8.</t>
  </si>
  <si>
    <t xml:space="preserve">C.2.8. Kepuasan Pemangku Kepentingan </t>
  </si>
  <si>
    <t>Pengukuran kepuasan para pemangku kepentingan (mahasiswa, dosen, tenaga kependidikan, lulusan, pengguna, mitra industri, dan mitra lainnya) terhadap layanan manajemen, yang memenuhi aspek- 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</si>
  <si>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t>C.3. Mahasiswa</t>
  </si>
  <si>
    <t>C.3.4.a.A</t>
  </si>
  <si>
    <t>C.3. Mahasiswa
C.3.4. Indikator Kinerja Utama C.3.4.a) Kualitas Input Mahasiswa</t>
  </si>
  <si>
    <t>Metoda rekrutmen dan keketatan seleksi.
Tabel 2.a LKPS</t>
  </si>
  <si>
    <t>C.3.4.a.B</t>
  </si>
  <si>
    <t xml:space="preserve">B. Keketatan seleksi. Tabel 2.a LKPS
Skor = (A + B) / 2 </t>
  </si>
  <si>
    <t>C.3.4.b.</t>
  </si>
  <si>
    <t xml:space="preserve">C.3.4.b) Daya Tarik Program Studi </t>
  </si>
  <si>
    <t>Peningkatan animo calon mahasiswa.
Tabel 2.a LKPS</t>
  </si>
  <si>
    <t>C.3.4.c.A</t>
  </si>
  <si>
    <t xml:space="preserve">C.3.4.c) Layanan Kemahasiswaan </t>
  </si>
  <si>
    <t>A. Ketersediaan layanan kemahasiswaan di bidang:
1) penalaran, minat dan bakat,
2) kesejahteraan (bimbingan dan konseling, layanan beasiswa, dan layanan kesehatan), dan
3) bimbingan karir dan kewirausahaan.</t>
  </si>
  <si>
    <t>C.3.4.c.B</t>
  </si>
  <si>
    <t>B. Akses dan mutu layanan kemahasiswaan.
Skor = (A + (2 x B)) / 3</t>
  </si>
  <si>
    <t xml:space="preserve">C.4. Sumber Daya Manusia </t>
  </si>
  <si>
    <t>C.4.4.a.1</t>
  </si>
  <si>
    <t xml:space="preserve">C.4.4. Indikator Kinerja Utama C.4.4.a) Profil Dosen </t>
  </si>
  <si>
    <t>Kecukupan jumlah dosen tetap.  Tabel 3.a.1) LKPS</t>
  </si>
  <si>
    <t>C.4.4.a.2</t>
  </si>
  <si>
    <t>Kualifikasi akademik DTPS.
Tabel 3.a.1) LKPS</t>
  </si>
  <si>
    <t>C.4.4.a.4.</t>
  </si>
  <si>
    <t>Jabatan Akademik DTPS.
Tabel 3.a.1) LKPS</t>
  </si>
  <si>
    <t>C.4.4.a.5</t>
  </si>
  <si>
    <t>Rasio jumlah mahasiswa program studi terhadap jumlah DTPS.
Tabel 2.a LKPS 
Tabel 3.a.1) LKPS</t>
  </si>
  <si>
    <t>C.4.4.a.6</t>
  </si>
  <si>
    <t>Penugasan DTPS sebagai pembimbing utama tugas akhir mahasiswa.
Tabel 3.a.2) LKPS</t>
  </si>
  <si>
    <t>C.4.4.a.7</t>
  </si>
  <si>
    <t xml:space="preserve">Ekuivalensi Waktu Mengajar Penuh DTPS.
Tabel 3.a.3) LKPS
</t>
  </si>
  <si>
    <t>C.4.4.a.8</t>
  </si>
  <si>
    <t>Dosen tidak tetap.
Tabel 3.a.4) LKPS</t>
  </si>
  <si>
    <t>C.4.4.b.</t>
  </si>
  <si>
    <t xml:space="preserve">C.4.4.b) Kinerja Dosen </t>
  </si>
  <si>
    <t>Pengakuan/rekognisi atas kepakaran/prestasi/kinerja DTPS.
Tabel 3.b.1) LKPS</t>
  </si>
  <si>
    <t>C.4.4.b.2</t>
  </si>
  <si>
    <t>Kegiatan penelitian DTPS yang relevan dengan bidang program studi dalam 3 tahun terakhir
Tabel 3.b.2) LKPS</t>
  </si>
  <si>
    <t>C.4.4.b.3</t>
  </si>
  <si>
    <t>Kegiatan PkM DTPS yang relevan dengan bidang program studi dalam 3 tahun terakhir.
Tabel 3.b.3) LKPS</t>
  </si>
  <si>
    <t>C.4.4.b.4</t>
  </si>
  <si>
    <t>Publikasi ilmiah dengan tema yang relevan dengan bidang program studi yang dihasilkan DTPS dalam 3 tahun terakhir.
Tabel 3.b.4) LKPS</t>
  </si>
  <si>
    <t>C.4.4.b.5</t>
  </si>
  <si>
    <t xml:space="preserve">Artikel karya ilmiah dosen tetap yang disitasi dalam 3 tahun terakhir. Tabel 3.b.5) LKPS </t>
  </si>
  <si>
    <t>C.4.4.b.6</t>
  </si>
  <si>
    <t>Luaran penelitian dan PkM yang dihasilkan DTPS dalam 3 tahun terakhir.
Tabel 3.b.7) LKPS</t>
  </si>
  <si>
    <t>C.4.4.c</t>
  </si>
  <si>
    <t xml:space="preserve">C.4.4.c) Pengembangan Dosen </t>
  </si>
  <si>
    <t>Upaya pengembangan dosen.
Jika Skor rata-rata butir Profil Dosen ≥ 3,5, maka Skor = 4.</t>
  </si>
  <si>
    <t>31.A</t>
  </si>
  <si>
    <t>C.4.4.d.A</t>
  </si>
  <si>
    <t>C.4.4.d) Tenaga Kependidikan</t>
  </si>
  <si>
    <t>A. Kualifikasi dan kecukupan tenaga kependidikan berdasarkan jenis pekerjaannya (administrasi, pustakawan, teknisi, dll.)
Penilaian kecukupan tidak hanya ditentukan oleh jumlah tenaga kependidikan, namun keberadaan dan pemanfaatan teknologi informasi dan komputer dalam proses administrasi dapat dijadikan pertimbangan untuk menilai efektifitas pekerjaan dan kebutuhan akan tenaga kependidikan.</t>
  </si>
  <si>
    <t xml:space="preserve">31.B </t>
  </si>
  <si>
    <t>C.4.4.d.B</t>
  </si>
  <si>
    <t>B. Kualifikasi dan kecukupan laboran untuk mendukung proses pembelajaran sesuai dengan kebutuhan program studi.
Skor (A+B)/2
Skor = (A + B) / 2</t>
  </si>
  <si>
    <t>C.5. Keuangan, Sarana dan Prasarana</t>
  </si>
  <si>
    <t>C.5.4.a.1</t>
  </si>
  <si>
    <t xml:space="preserve">C.5.4. Indikator Kinerja Utama C.5.4.a) Keuangan </t>
  </si>
  <si>
    <t>Biaya operasional pendidikan.
Tabel 4 LKPS
Tabel 4 LKPS</t>
  </si>
  <si>
    <t>C.5.4.a.2</t>
  </si>
  <si>
    <t>Dana penelitian DTPS. 
Tabel 4 LKPS
Tabel 4 LKPS</t>
  </si>
  <si>
    <t>C.5.4.a.3</t>
  </si>
  <si>
    <t>Dana pengabdian kepada masyarakat DTPS.
Tabel 3LKPS
Tabel 4 LKPS</t>
  </si>
  <si>
    <t>C.5.4.a.4</t>
  </si>
  <si>
    <t>Realisasi investasi (SDM, sarana dan prasarana) yang mendukung penyelenggaraan tridharma.
Jika Skor rata-rata butir tentang Profil Dosen, Sarana, dan Prasarana ≥ 3,5 , maka Skor butir ini = 4.</t>
  </si>
  <si>
    <t>C.5.4.a.5</t>
  </si>
  <si>
    <t xml:space="preserve">Kecukupan dana untuk menjamin pencapaian capaian pembelajaran </t>
  </si>
  <si>
    <t>C.5.4.b.</t>
  </si>
  <si>
    <t xml:space="preserve">C.5.4.b) Sarana dan Prasarana </t>
  </si>
  <si>
    <t xml:space="preserve">Kecukupan, aksesibilitas dan mutu sarana dan prasarana untuk menjamin pencapaian capaian pembelajaran dan meningkatkan suasana akademik. </t>
  </si>
  <si>
    <t xml:space="preserve">C.6. Pendidikan </t>
  </si>
  <si>
    <t>C.6.4.a.A</t>
  </si>
  <si>
    <t xml:space="preserve">C.6.4. Indikator Kinerja Utama C.6.4.a) Kurikulum </t>
  </si>
  <si>
    <t xml:space="preserve">A. Keterlibatan pemangku kepentingan dalam proses evaluasi dan pemutakhiran kurikulum. </t>
  </si>
  <si>
    <t>C.6.4.a.B</t>
  </si>
  <si>
    <t xml:space="preserve">B. Kesesuaian capaian pembelajaran dengan profil lulusan dan jenjang KKNI/SKKNI. </t>
  </si>
  <si>
    <t>C.6.4.a.C</t>
  </si>
  <si>
    <t>C. Ketepatan struktur kurikulum dalam pembentukan capaian pembelajaran. 
Skor= (A+(2xB)+(2xC))/5
Skor = (A + (2 x B) + (2 x C)) / 5</t>
  </si>
  <si>
    <t>C.6.4.b.</t>
  </si>
  <si>
    <t xml:space="preserve">C.6.4.b) Karakteristik Proses Pembelajaran </t>
  </si>
  <si>
    <t>Pemenuhan karakteristik proses pembelajaran, yang terdiri atas sifat: 1) interaktif, 2) holistik, 3) integratif, 4) saintifik, 5) kontekstual, 6) tematik, 7) efektif, 8) kolaboratif, dan 9) berpusat pada mahasiswa.</t>
  </si>
  <si>
    <t>C.6.4.c.A</t>
  </si>
  <si>
    <t xml:space="preserve">C.6.4.c) Rencana Proses Pembelajaran </t>
  </si>
  <si>
    <t>A. Ketersediaan dan kelengkapan dokumen rencana pembelajaran semester (RPS)</t>
  </si>
  <si>
    <t>C.6.4.c.B</t>
  </si>
  <si>
    <t>B. Kedalaman dan keluasan RPS sesuai dengan capaian pembelajaran lulusan.
Skor = (A + (2 x B)) / 3</t>
  </si>
  <si>
    <t>C.6.4.d.A</t>
  </si>
  <si>
    <t xml:space="preserve">C.6.4.d) Pelaksanaan Proses Pembelajaran </t>
  </si>
  <si>
    <t xml:space="preserve">A. Bentuk interaksi antara dosen, mahasiswa dan sumber belajar </t>
  </si>
  <si>
    <t>C.6.4.d.B</t>
  </si>
  <si>
    <t xml:space="preserve">B. Pemantauan kesesuaian proses terhadap rencana pembelajaran </t>
  </si>
  <si>
    <t>C.6.4.d.C</t>
  </si>
  <si>
    <t>C. Proses pembelajaran yang terkait dengan penelitian harus mengacu SN Dikti Penelitian :
1) hasil penelitian: harus memenuhi pengembangan IPTEKS, meningkatkan kesejahteraan masyarakat, dan daya saing bangsa.
2) isi penelitian: memenuhi kedalaman dan keluasan materi penelitian sesuai capaian pembelajaran.
3) proses penelitian: mencakup perencanaan, pelaksanaan, dan pelaporan.
4) penilaian penelitian memenuhi unsur edukatif, obyektif, akuntabel, dan transparan.</t>
  </si>
  <si>
    <t>C.6.4.d.D</t>
  </si>
  <si>
    <t>D. Proses pembelajaran yang terkait dengan PkM harus mengacu SN Dikti PkM:
1) hasil PkM: harus memenuhi pengembangan IPTEKS, meningkatkan kesejahteraan masyarakat, dan daya saing bangsa.
2) isi PkM: memenuhi kedalaman dan keluasan materi PkM sesuai capaian pembelajaran.
3) proses PkM: mencakup perencanaan, pelaksanaan, dan pelaporan.
4) penilaian PkM memenuhi unsur edukatif, obyektif, akuntabel, dan transparan.</t>
  </si>
  <si>
    <t>C.6.4.d.E</t>
  </si>
  <si>
    <t>E. Kesesuaian metode pembelajaran dengan capaian pembelajaran. Contoh: RBE (research based education), IBE (industry based education), teaching factory/teaching industry, dll.
Skor = (A + (2 x B) + (2 x C)+ (2 x D) + (2 x E)) / 9</t>
  </si>
  <si>
    <t>C.6.4.d.F</t>
  </si>
  <si>
    <t>Pembelajaran yang dilaksanakan dalam bentuk praktikum, praktik studio, praktik bengkel, atau praktik lapangan.
Tabel 5.a LKPS</t>
  </si>
  <si>
    <t>C.6.4.e.</t>
  </si>
  <si>
    <t xml:space="preserve">C.6.4.e) Monitoring dan Evaluasi Proses Pembelajaran </t>
  </si>
  <si>
    <t xml:space="preserve">Monitoring dan evaluasi pelaksanaan proses pembelajaran mencakup karakteristik, perencanaan, pelaksanaan, proses pembelajaran dan beban belajar mahasiswa untuk memperoleh capaian pembelajaran lulusan. </t>
  </si>
  <si>
    <t>44.A</t>
  </si>
  <si>
    <t>C.6.4.f.A</t>
  </si>
  <si>
    <t xml:space="preserve">C.6.4.f) Penilaian Pembelajaran </t>
  </si>
  <si>
    <t>A. Mutu pelaksanaan penilaian pembelajaran (proses dan hasil belajar mahasiswa) untuk mengukur ketercapaian capaian pembelajaran berdasarkan prinsip penilaian yang mencakup:
1) edukatif,
2) otentik,
3) objektif,
4) akuntabel, dan
5) transparan,
yang dilakukan secara terintegrasi.</t>
  </si>
  <si>
    <t>44.B</t>
  </si>
  <si>
    <t>C.6.4.f.B</t>
  </si>
  <si>
    <t>B. Pelaksanaan penilaian terdiri atas teknik dan instrumen penilaian. Teknik penilaian terdiri dari: 1) observasi,
2) partisipasi,
3) unjuk kerja, 4) test tertulis, 5) test lisan, dan 6) angket.
Instrumen penilaian terdiri dari:
1) penilaian proses dalam bentuk rubrik, dan/ atau;
2) penilaian hasil dalam bentuk portofolio, atau 3) karya disain.</t>
  </si>
  <si>
    <t>44.C</t>
  </si>
  <si>
    <t>C.6.4.f.C</t>
  </si>
  <si>
    <t>C. Pelaksanaan penilaian memuat unsur- unsur sebagai berikut: 
1) mempunyai kontrak rencana penilaian,
2) melaksanakan penilaian sesuai kontrak atau kesepakatan,
3) memberikan umpan balik dan memberi kesempatan untuk mempertanyakan hasil kepada mahasiswa,
4) mempunyai dokumentasi penilaian proses dan hasil belajar mahasiswa,
5) mempunyai prosedur yang mencakup tahap perencanaan, kegiatan pemberian tugas atau soal, observasi kinerja, pengembalian hasil observasi, dan pemberian nilai akhir,
6) pelaporan penilaian berupa kualifikasi keberhasilan mahasiswa dalam menempuh suatu mata kuliah dalam bentuk huruf dan angka, 
7) mempunyai bukti-bukti rencana dan telah melakukan proses perbaikan berdasar hasil monev penilaian.
Skor = (A + (2 x B) + (2 x C)) / 5</t>
  </si>
  <si>
    <t>C.6.4.g</t>
  </si>
  <si>
    <t xml:space="preserve">C.6.4.g) Integrasi kegiatan penelitian dan PkM dalam pembelajaran </t>
  </si>
  <si>
    <t>Integrasi kegiatan penelitian dan PkM dalam pembelajaran oleh DTPS dalam 3 tahun terakhir.
Tabel 5.b LKPS</t>
  </si>
  <si>
    <t>C.6.4.h</t>
  </si>
  <si>
    <t>C.6.4.h) Suasana Akademik</t>
  </si>
  <si>
    <t>Keterlaksanaan dan keberkalaan program dan kegiatan diluar kegiatan pembelajaran terstruktur untuk meningkatkan suasana akademik.
Contoh: kegiatan himpunan mahasiswa, kuliah umum/studium generale, seminar ilmiah, bedah buku.</t>
  </si>
  <si>
    <t>47.A</t>
  </si>
  <si>
    <t>C.6.4.i.A</t>
  </si>
  <si>
    <t xml:space="preserve">C.6.4.i) Kepuasan Mahasiswa </t>
  </si>
  <si>
    <t>A. Tingkat kepuasan mahasiswa terhadap proses pendidikan.
Tabel 5.c LKPS</t>
  </si>
  <si>
    <t>47.B</t>
  </si>
  <si>
    <t>C.6.4.i.B</t>
  </si>
  <si>
    <t>B. Analisis dan tindak lanjut dari hasil pengukuran kepuasan mahasiswa.
Skor = (A + (2 x B)) / 3</t>
  </si>
  <si>
    <t>C.7. Penelitian</t>
  </si>
  <si>
    <t>C.7.4.a</t>
  </si>
  <si>
    <t xml:space="preserve">C.7.4. Indikator Kinerja Utama C.7.4.a) Relevansi Penelitian </t>
  </si>
  <si>
    <t>Relevansi penelitian pada UPPS mencakup unsur-unsur sebagai berikut:
1) memiliki peta jalan yang memayungi tema penelitian dosen dan mahasiswa,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</si>
  <si>
    <t>C.7.4.b</t>
  </si>
  <si>
    <t xml:space="preserve">C.7.4.b) Penelitian Dosen dan Mahasiswa </t>
  </si>
  <si>
    <t>Penelitian DTPS yang dalam pelaksanaannya melibatkan mahasiswa program studi dalam 3 tahun terakhir.
Tabel 6.a LKPS</t>
  </si>
  <si>
    <t>C.8 Pengabdian Kepada Masyarakat</t>
  </si>
  <si>
    <t>C.8.4.a.</t>
  </si>
  <si>
    <t>C.8.4. Indikator Kinerja Utama C.8.4.a) Relevansi PkM</t>
  </si>
  <si>
    <t>Relevansi PkM pada UPPS mencakup unsur- 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</si>
  <si>
    <t>C.8.4.b.</t>
  </si>
  <si>
    <t>C.8.4.b) PkM Dosen dan Mahasiswa</t>
  </si>
  <si>
    <t>PkM DTPS yang dalam pelaksanaannya melibatkan mahasiswa program studi dalam 3 tahun terakhir.
Tabel 7 LKPS</t>
  </si>
  <si>
    <t>C.9. Luaran dan Capaian Tridharma</t>
  </si>
  <si>
    <t>C.9.4.a.1</t>
  </si>
  <si>
    <t>C.9.4. Indikator Kinerja Utama C.9.4.a) Luaran Dharma Pendidikan</t>
  </si>
  <si>
    <t>Analisis pemenuhan capaian pembelajaran lulusan (CPL) yang diukur dengan metoda yang sahih dan relevan, mencakup aspek:
1) keserbacakupan,
2) kedalaman, dan
3) kebermanfaatan analisis yang ditunjukkan dengan peningkatan CPL dari waktu ke waktu dalam 3 tahun terakhir.</t>
  </si>
  <si>
    <t>C.9.4.a.2</t>
  </si>
  <si>
    <t>IPK lulusan.
RIPK = Rata-rata IPK lulusan dalam 3 tahun terakhir.
Tabel 8.a LKPS</t>
  </si>
  <si>
    <t>C.9.4.a.3</t>
  </si>
  <si>
    <t>Prestasi mahasiswa di bidang akademik dalam 3 tahun terakhir.
Tabel 8.b.1) LKPS</t>
  </si>
  <si>
    <t>C.9.4.a.4</t>
  </si>
  <si>
    <t>Prestasi mahasiswa di bidang nonakademik dalam 3 tahun terakhir.
Tabel 8.b.2) LKPS</t>
  </si>
  <si>
    <t>C.9.4.a.5</t>
  </si>
  <si>
    <t>Masa studi.
MS = Rata-rata masa studi lulusan (tahun).
Tabel 8.c LKPS</t>
  </si>
  <si>
    <t>C.9.4.a.6</t>
  </si>
  <si>
    <t>Kelulusan tepat waktu.
PTW = Persentase kelulusan tepat waktu.
Tabel 8.c LKPS</t>
  </si>
  <si>
    <t>C.9.4.a.7</t>
  </si>
  <si>
    <t>Keberhasilan studi.
PPS = Persentase keberhasilan studi.
Tabel 8.c LKPS</t>
  </si>
  <si>
    <t>C.9.4.a.8</t>
  </si>
  <si>
    <t>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5) hasilnya disosialisasikan dan digunakan untuk pengembangan kurikulum dan pembelajaran.</t>
  </si>
  <si>
    <t>C.9.4.a.9</t>
  </si>
  <si>
    <t>Waktu tunggu.
WT = waktu tunggu lulusan untuk mendapatkan pekerjaan pertama dalam 3 tahun, mulai TS-4 s.d. TS-2.
Tabel 8.d.1) LKPS</t>
  </si>
  <si>
    <t>C.9.4.a.10</t>
  </si>
  <si>
    <t>Kesesuaian bidang kerja.
PBS = Kesesuaian bidang kerja lulusan saat mendapatkan pekerjaan pertama dalam 3 tahun, mulai TS-4 s.d. TS-2.
Tabel 8.d.2) LKPS</t>
  </si>
  <si>
    <t>C.9.4.a.11</t>
  </si>
  <si>
    <t>Tingkat dan ukuran tempat kerja lulusan.
Tabel 8.e.1) LKPS</t>
  </si>
  <si>
    <t>C.9.4.a.12</t>
  </si>
  <si>
    <t>Tingkat kepuasan pengguna lulusan.
Tabel 8.e.2) LKPS</t>
  </si>
  <si>
    <t>C.9.4.b.1</t>
  </si>
  <si>
    <t>Publikasi ilmiah mahasiswa, yang dihasilkan secara mandiri atau bersama DTPS, dengan judul yang relevan dengan bidang program studi dalam 3 tahun terakhir.
Tabel 8.f.1) LKPS oleh industri/masyarakat dalam 3 tahun terakhir.
Tabel 8.f.3) LKPS</t>
  </si>
  <si>
    <t>C.9.4.b.2</t>
  </si>
  <si>
    <t>Luaran penelitian dan PkM yang dihasilkan mahasiswa, baik secara mandiri atau bersama DTPS dalam 3 tahun terakhir.
Tabel 8.f.4) LKPS</t>
  </si>
  <si>
    <t>D. Analisis dan Penetapan Program Pengembangan</t>
  </si>
  <si>
    <t>D.1</t>
  </si>
  <si>
    <t>D.1
Analisis dan Capaian Kinerja</t>
  </si>
  <si>
    <t>Keserbacakupan (kelengkapan, keluasan, dan kedalaman), ketepatan, ketajaman, dan kesesuaian analisis capaian kinerja serta konsistensi dengan setiap kriteria.</t>
  </si>
  <si>
    <t>D.2</t>
  </si>
  <si>
    <t xml:space="preserve">D.2 Analisis SWOT atau Analisis Lain yang Relevan
</t>
  </si>
  <si>
    <t>Ketepatan analisis SWOT atau analisis yang relevan di dalam mengembangkan strategi.</t>
  </si>
  <si>
    <t>D.3</t>
  </si>
  <si>
    <t>D.3. Program Pengembangan</t>
  </si>
  <si>
    <t>Ketepatan di dalam menetapkan prioritas program pengembangan.</t>
  </si>
  <si>
    <t>D.4</t>
  </si>
  <si>
    <t>D.4. Program Pengembangan keberlanjutan</t>
  </si>
  <si>
    <t>UPPS memiliki kebijakan, ketersediaan sumberdaya, kemampuan melaksanakan, dan kerealistikan program</t>
  </si>
  <si>
    <t>E. Standar Perguruan Tinggi</t>
  </si>
  <si>
    <t>Prakiraan Akreditasi</t>
  </si>
  <si>
    <t>E1</t>
  </si>
  <si>
    <t>Diisi oleh peserta sesuai dengan standar PT masing-masing</t>
  </si>
  <si>
    <t>Laporan keuangan tahunan</t>
  </si>
  <si>
    <t>Akreditasi internasional prodi</t>
  </si>
  <si>
    <t xml:space="preserve">Jumalh mahasiswa yg lulusan dengan penghasilan diatas UMR per bulan </t>
  </si>
  <si>
    <t>Jumlah lulusan yang melanjukan</t>
  </si>
  <si>
    <t>Jumlah lulusan yang mendapatkan kerja sesuai bidang ilmu</t>
  </si>
  <si>
    <t>Nama Prodi</t>
  </si>
  <si>
    <t>:</t>
  </si>
  <si>
    <t>Tahun Pengukuran Mutu</t>
  </si>
  <si>
    <t>Rekap nilai</t>
  </si>
  <si>
    <t>Nilai per standar</t>
  </si>
  <si>
    <t>Kriteria C.1.4</t>
  </si>
  <si>
    <t>average</t>
  </si>
  <si>
    <t>Kriteria C.2</t>
  </si>
  <si>
    <t>Average</t>
  </si>
  <si>
    <t>Tabel 1. Kerjasama Tridharma</t>
  </si>
  <si>
    <t>Jumlah kerjasama pendidikan</t>
  </si>
  <si>
    <t>Jumlah kerjasama penelitian</t>
  </si>
  <si>
    <t>Jumlah kerjasama PkM</t>
  </si>
  <si>
    <t>Jumlah kerjasama tingkat internasional</t>
  </si>
  <si>
    <t>Jumlah kerjasama tingkat nasional</t>
  </si>
  <si>
    <t>Jumlah kerjasama tingkat wilayah/lokal</t>
  </si>
  <si>
    <t>No.</t>
  </si>
  <si>
    <t>Lembaga Mitra</t>
  </si>
  <si>
    <r>
      <rPr>
        <b/>
        <sz val="9"/>
        <color rgb="FF000000"/>
        <rFont val="Arial"/>
        <family val="2"/>
      </rPr>
      <t xml:space="preserve">Tingkat </t>
    </r>
    <r>
      <rPr>
        <b/>
        <sz val="6"/>
        <color rgb="FF000000"/>
        <rFont val="Arial"/>
        <family val="2"/>
      </rPr>
      <t>1)</t>
    </r>
  </si>
  <si>
    <r>
      <rPr>
        <b/>
        <sz val="9"/>
        <color rgb="FF000000"/>
        <rFont val="Arial"/>
        <family val="2"/>
      </rPr>
      <t xml:space="preserve">Judul Kegiatan Kerjasama </t>
    </r>
    <r>
      <rPr>
        <b/>
        <sz val="6"/>
        <color rgb="FF000000"/>
        <rFont val="Arial"/>
        <family val="2"/>
      </rPr>
      <t>2)</t>
    </r>
  </si>
  <si>
    <t>Manfaat bagi PS yang 
Diakreditasi</t>
  </si>
  <si>
    <t>Waktu dan Durasi</t>
  </si>
  <si>
    <t>Bukti Kerjasama</t>
  </si>
  <si>
    <t>Internasional</t>
  </si>
  <si>
    <t>Nasional</t>
  </si>
  <si>
    <t>Lokal/ Wilayah</t>
  </si>
  <si>
    <t>3)</t>
  </si>
  <si>
    <t>Pendidikan</t>
  </si>
  <si>
    <t>SD</t>
  </si>
  <si>
    <t>V</t>
  </si>
  <si>
    <t>…</t>
  </si>
  <si>
    <t>S</t>
  </si>
  <si>
    <t>Penelitian</t>
  </si>
  <si>
    <t>Pengabdian kepada Masyarakat</t>
  </si>
  <si>
    <t>Tabel 2.a) Seleksi Mahasiswa</t>
  </si>
  <si>
    <t>Jumlah calon mahasiswa pendaftaran</t>
  </si>
  <si>
    <t>Jumlah calon mahasiswa lulus seleksi</t>
  </si>
  <si>
    <t>Jumlah mahasiswa baru reguler</t>
  </si>
  <si>
    <t>Jumlah mahasiswa baru transfer</t>
  </si>
  <si>
    <t>Jumlah mahasiswa aktif reguler</t>
  </si>
  <si>
    <t>Jumlah mahasiswa aktif transfer</t>
  </si>
  <si>
    <t>Jumlah mahasiswa aktif reguler dan transfer</t>
  </si>
  <si>
    <t>Tahun Akademik</t>
  </si>
  <si>
    <t>Daya Tampung</t>
  </si>
  <si>
    <t>Jumlah 
Calon Mahasiswa</t>
  </si>
  <si>
    <t>Jumlah 
Mahasiswa Baru</t>
  </si>
  <si>
    <t>Jumlah Mahasiswa Aktif</t>
  </si>
  <si>
    <t>Pendaftaran</t>
  </si>
  <si>
    <t>Lulus
Seleksi</t>
  </si>
  <si>
    <t>Reguler</t>
  </si>
  <si>
    <t>Transfer</t>
  </si>
  <si>
    <t>TS-4</t>
  </si>
  <si>
    <t>TS-3</t>
  </si>
  <si>
    <t>TS-2</t>
  </si>
  <si>
    <t>TS-1</t>
  </si>
  <si>
    <t>TS</t>
  </si>
  <si>
    <t>Jumlah</t>
  </si>
  <si>
    <t>Tabel 2.b) Mahasiswa Asing (Foreign Student)</t>
  </si>
  <si>
    <t>Program Studi</t>
  </si>
  <si>
    <r>
      <rPr>
        <b/>
        <sz val="9"/>
        <color rgb="FF000000"/>
        <rFont val="Arial"/>
        <family val="2"/>
      </rPr>
      <t xml:space="preserve">Jumlah Mahasiswa
Asing Penuh Waktu </t>
    </r>
    <r>
      <rPr>
        <b/>
        <i/>
        <sz val="9"/>
        <color rgb="FF000000"/>
        <rFont val="Arial"/>
        <family val="2"/>
      </rPr>
      <t>(Full-time)</t>
    </r>
  </si>
  <si>
    <t>Jumlah Mahasiswa
Asing Paruh Waktu (Part-time)</t>
  </si>
  <si>
    <t>...</t>
  </si>
  <si>
    <t>Tabel 3.a.1) Dosen Tetap Perguruan Tinggi yang ditugaskan sebagai pengampu mata kuliah di Program Studi yang diakreditasi</t>
  </si>
  <si>
    <t>Jumlah Dosen Tetap Perguruan Tinggi yang ditugaskan sebagai pengampu mata kuliah di Program Studi yang diakreditasi</t>
  </si>
  <si>
    <t xml:space="preserve">Jumlah Dosen Tetap Perguruan Tinggi yang ditugaskan sebagai pengampu mata kuliah dengan bidang keahlian </t>
  </si>
  <si>
    <t>yang sesuai dengan kompetensi inti program studi yang diakreditasi</t>
  </si>
  <si>
    <t>Nama Dosen</t>
  </si>
  <si>
    <t>NIDN/ NIDK</t>
  </si>
  <si>
    <t xml:space="preserve">Pendidikan Pasca Sarjana
</t>
  </si>
  <si>
    <t>Bidang Keahlian</t>
  </si>
  <si>
    <t>Kesesuaian dengan Kompetensi Inti PS</t>
  </si>
  <si>
    <t>Jabatan Akademik</t>
  </si>
  <si>
    <t>Sertifikat Pendidik Profesional</t>
  </si>
  <si>
    <t>Sertifikat Kompetensi/ Profesi/ Industri</t>
  </si>
  <si>
    <t>Mata Kuliah yang Diampu pada PS yang Diakreditasi</t>
  </si>
  <si>
    <t>Kesesuaian Bidang Keahlian dengan Mata Kuliah yang Diampu</t>
  </si>
  <si>
    <t>Mata Kuliah yang Diampu pada PS Lain</t>
  </si>
  <si>
    <t>1)</t>
  </si>
  <si>
    <t>2)</t>
  </si>
  <si>
    <t>4)</t>
  </si>
  <si>
    <t>5)</t>
  </si>
  <si>
    <t>6)</t>
  </si>
  <si>
    <t>7)</t>
  </si>
  <si>
    <t>8)</t>
  </si>
  <si>
    <t>Magister/ Magister Terapan/ Spesialis</t>
  </si>
  <si>
    <t>Doktor/ Doktor Terapan/ Spesialis</t>
  </si>
  <si>
    <t>Wati</t>
  </si>
  <si>
    <t>INF</t>
  </si>
  <si>
    <t>Tabel 3.a.2) Dosen Pembimbing Utama Tugas Akhir</t>
  </si>
  <si>
    <r>
      <rPr>
        <b/>
        <sz val="9"/>
        <color rgb="FF000000"/>
        <rFont val="Arial"/>
        <family val="2"/>
      </rPr>
      <t xml:space="preserve">Nama Dosen </t>
    </r>
    <r>
      <rPr>
        <b/>
        <sz val="6"/>
        <color rgb="FF000000"/>
        <rFont val="Arial"/>
        <family val="2"/>
      </rPr>
      <t>2)</t>
    </r>
  </si>
  <si>
    <t>Jumlah Mahasiswa yang Dibimbing</t>
  </si>
  <si>
    <t>Rata-rata Jumlah Bimbingan di semua Program/</t>
  </si>
  <si>
    <r>
      <rPr>
        <b/>
        <sz val="9"/>
        <color rgb="FF000000"/>
        <rFont val="Arial"/>
        <family val="2"/>
      </rPr>
      <t xml:space="preserve">pada PS yang Diakreditasi </t>
    </r>
    <r>
      <rPr>
        <b/>
        <sz val="6"/>
        <color rgb="FF000000"/>
        <rFont val="Arial"/>
        <family val="2"/>
      </rPr>
      <t>3)</t>
    </r>
  </si>
  <si>
    <r>
      <rPr>
        <b/>
        <sz val="9"/>
        <color rgb="FF000000"/>
        <rFont val="Arial"/>
        <family val="2"/>
      </rPr>
      <t xml:space="preserve">pada PS Lain di PT </t>
    </r>
    <r>
      <rPr>
        <b/>
        <sz val="6"/>
        <color rgb="FF000000"/>
        <rFont val="Arial"/>
        <family val="2"/>
      </rPr>
      <t>4)</t>
    </r>
  </si>
  <si>
    <t>Rata-</t>
  </si>
  <si>
    <r>
      <rPr>
        <b/>
        <sz val="9"/>
        <color rgb="FF000000"/>
        <rFont val="Arial"/>
        <family val="2"/>
      </rPr>
      <t xml:space="preserve">Semester </t>
    </r>
    <r>
      <rPr>
        <b/>
        <sz val="6"/>
        <color rgb="FF000000"/>
        <rFont val="Arial"/>
        <family val="2"/>
      </rPr>
      <t>5)</t>
    </r>
  </si>
  <si>
    <t>rata</t>
  </si>
  <si>
    <t>A</t>
  </si>
  <si>
    <t>B</t>
  </si>
  <si>
    <t>C</t>
  </si>
  <si>
    <t>Tabel 3.a.3) Ekuivalen Waktu Mengajar Penuh (EWMP) Dosen Tetap Perguruan Tinggi</t>
  </si>
  <si>
    <t>Nama Dosen (DT)</t>
  </si>
  <si>
    <t>Ekuivalen Waktu Mengajar Penuh (EWMP) pada saat TS 
dalam satuan kredit semester (sks)</t>
  </si>
  <si>
    <t>Jumlah (sks)</t>
  </si>
  <si>
    <t>Rata-rata per Semester (sks)</t>
  </si>
  <si>
    <t>DTPS</t>
  </si>
  <si>
    <t>Pendidikan:
Pembelajaran dan Pembimbingan</t>
  </si>
  <si>
    <t>PkM</t>
  </si>
  <si>
    <t>Tugas Tambahan dan/atau Penunjang</t>
  </si>
  <si>
    <t>PS yang</t>
  </si>
  <si>
    <t>PS Lain di</t>
  </si>
  <si>
    <t>Diakreditasi</t>
  </si>
  <si>
    <t>dalam PT</t>
  </si>
  <si>
    <t>luar PT</t>
  </si>
  <si>
    <t>Rata-rata DT</t>
  </si>
  <si>
    <t>Rata-rata DTPS</t>
  </si>
  <si>
    <t>Tabel 3.a.4) Dosen Tidak Tetap yang ditugaskan sebagai pengampu mata kuliah di Program Studi yang Diakreditasi</t>
  </si>
  <si>
    <t>Pendidikan Pasca Sarjana</t>
  </si>
  <si>
    <t>Sertifikat Profesi/ Kompetensi/ Industri</t>
  </si>
  <si>
    <t>Mata Kuliah yang Diampu pada PS yang   Diakreditasi</t>
  </si>
  <si>
    <t>Tabel 3.b.1) Pengakuan/Rekognisi DTPS</t>
  </si>
  <si>
    <t>Rekognisi dan Bukti Pendukung</t>
  </si>
  <si>
    <t>Tingkat</t>
  </si>
  <si>
    <t>Tahun</t>
  </si>
  <si>
    <t>Wilayah</t>
  </si>
  <si>
    <t>Tabel 3.b.2) Penelitian DTPS</t>
  </si>
  <si>
    <t>Sumber Pembiayaan</t>
  </si>
  <si>
    <t>Jumlah Judul</t>
  </si>
  <si>
    <r>
      <rPr>
        <sz val="10"/>
        <color theme="1"/>
        <rFont val="Arial"/>
        <family val="2"/>
      </rPr>
      <t>a)</t>
    </r>
    <r>
      <rPr>
        <sz val="7"/>
        <color theme="1"/>
        <rFont val="Times New Roman"/>
        <family val="1"/>
      </rPr>
      <t xml:space="preserve">  </t>
    </r>
    <r>
      <rPr>
        <sz val="10"/>
        <color theme="1"/>
        <rFont val="Arial"/>
        <family val="2"/>
      </rPr>
      <t>Perguruan Tinggi</t>
    </r>
  </si>
  <si>
    <r>
      <rPr>
        <sz val="10"/>
        <color theme="1"/>
        <rFont val="Arial"/>
        <family val="2"/>
      </rPr>
      <t>b)</t>
    </r>
    <r>
      <rPr>
        <sz val="7"/>
        <color theme="1"/>
        <rFont val="Times New Roman"/>
        <family val="1"/>
      </rPr>
      <t xml:space="preserve">  </t>
    </r>
    <r>
      <rPr>
        <sz val="10"/>
        <color theme="1"/>
        <rFont val="Arial"/>
        <family val="2"/>
      </rPr>
      <t xml:space="preserve">Mandiri </t>
    </r>
    <r>
      <rPr>
        <sz val="6"/>
        <color theme="1"/>
        <rFont val="Arial"/>
        <family val="2"/>
      </rPr>
      <t>2)</t>
    </r>
  </si>
  <si>
    <t>Lembaga Dalam Negeri (di luar PT)</t>
  </si>
  <si>
    <t>Lembaga Luar Negeri</t>
  </si>
  <si>
    <t>Tabel 3.b.3) Pengabdian Mkepada Masyarakat (PkM) DTPS</t>
  </si>
  <si>
    <r>
      <rPr>
        <sz val="10"/>
        <color theme="1"/>
        <rFont val="Arial"/>
        <family val="2"/>
      </rPr>
      <t>a)</t>
    </r>
    <r>
      <rPr>
        <sz val="7"/>
        <color theme="1"/>
        <rFont val="Times New Roman"/>
        <family val="1"/>
      </rPr>
      <t xml:space="preserve">  </t>
    </r>
    <r>
      <rPr>
        <sz val="10"/>
        <color theme="1"/>
        <rFont val="Arial"/>
        <family val="2"/>
      </rPr>
      <t>Perguruan Tinggi</t>
    </r>
  </si>
  <si>
    <r>
      <rPr>
        <sz val="10"/>
        <color theme="1"/>
        <rFont val="Arial"/>
        <family val="2"/>
      </rPr>
      <t>b)</t>
    </r>
    <r>
      <rPr>
        <sz val="7"/>
        <color theme="1"/>
        <rFont val="Times New Roman"/>
        <family val="1"/>
      </rPr>
      <t xml:space="preserve">  </t>
    </r>
    <r>
      <rPr>
        <sz val="10"/>
        <color theme="1"/>
        <rFont val="Arial"/>
        <family val="2"/>
      </rPr>
      <t xml:space="preserve">Mandiri </t>
    </r>
    <r>
      <rPr>
        <sz val="6"/>
        <color theme="1"/>
        <rFont val="Arial"/>
        <family val="2"/>
      </rPr>
      <t>2)</t>
    </r>
  </si>
  <si>
    <t>Tabel 3.b.4) Publikasi Ilmiah DTPS</t>
  </si>
  <si>
    <t>Media Publikasi</t>
  </si>
  <si>
    <t>Jurnal nasional tidak terakreditasi</t>
  </si>
  <si>
    <t>Jurnal nasional terakreditasi</t>
  </si>
  <si>
    <t>Jurnal internasional</t>
  </si>
  <si>
    <t>Jurnal internasional bereputasi</t>
  </si>
  <si>
    <t>Seminar wilayah/lokal/perguruan tinggi</t>
  </si>
  <si>
    <t>Seminar nasional</t>
  </si>
  <si>
    <t>Seminar internasional</t>
  </si>
  <si>
    <t>Tulisan di media massa wilayah</t>
  </si>
  <si>
    <t>Tulisan di media massa nasional</t>
  </si>
  <si>
    <t>Tulisan di media massa internasional</t>
  </si>
  <si>
    <t>Tabel 3.b.4) Pagelaran/pameran/presentasi/publikasi Ilmiah DTPS</t>
  </si>
  <si>
    <t>Jenis</t>
  </si>
  <si>
    <t>Publikasi di jurnal nasional tidak</t>
  </si>
  <si>
    <t>terakreditasi</t>
  </si>
  <si>
    <t>Publikasi di jurnal nasional terakreditasi</t>
  </si>
  <si>
    <t>Publikasi di jurnal internasional</t>
  </si>
  <si>
    <t>bereputasi</t>
  </si>
  <si>
    <t>Publikasi di seminar</t>
  </si>
  <si>
    <t>wilayah/lokal/perguruan tinggi</t>
  </si>
  <si>
    <t>Publikasi di seminar nasional</t>
  </si>
  <si>
    <t>Publikasi di seminar internasional</t>
  </si>
  <si>
    <t>Pagelaran/pameran/presentasi dalam</t>
  </si>
  <si>
    <t>forum di tingkat wilayah</t>
  </si>
  <si>
    <t xml:space="preserve">Pagelaran/pameran/presentasi dalam </t>
  </si>
  <si>
    <t>forum di tingkat nasional</t>
  </si>
  <si>
    <t>forum di tingkat internasional</t>
  </si>
  <si>
    <t>Tabel 3.b.5) Karya Ilmiah DTPS yang disitasi dalam 3 tahun terakhir</t>
  </si>
  <si>
    <t>Judul Artikel yang Disitasi (Jurnal/Buku,
Volume, Tahun, Nomor, Halaman)</t>
  </si>
  <si>
    <t>Jumlah Sitasi</t>
  </si>
  <si>
    <t>Tabel 3.b.7) Luaran Penelitian/PkM Lainnya oleh DTPS</t>
  </si>
  <si>
    <t>Judul Luaran Penelitian/PkM</t>
  </si>
  <si>
    <t>Keterangan</t>
  </si>
  <si>
    <t>I</t>
  </si>
  <si>
    <r>
      <rPr>
        <b/>
        <sz val="10"/>
        <color theme="1"/>
        <rFont val="Arial"/>
        <family val="2"/>
      </rPr>
      <t xml:space="preserve">HKI </t>
    </r>
    <r>
      <rPr>
        <b/>
        <vertAlign val="superscript"/>
        <sz val="10"/>
        <color theme="1"/>
        <rFont val="Arial"/>
        <family val="2"/>
      </rPr>
      <t>1)</t>
    </r>
    <r>
      <rPr>
        <b/>
        <sz val="10"/>
        <color theme="1"/>
        <rFont val="Arial"/>
        <family val="2"/>
      </rPr>
      <t>:</t>
    </r>
  </si>
  <si>
    <r>
      <rPr>
        <sz val="10"/>
        <color theme="1"/>
        <rFont val="Arial"/>
        <family val="2"/>
      </rPr>
      <t>a)</t>
    </r>
    <r>
      <rPr>
        <sz val="7"/>
        <color theme="1"/>
        <rFont val="Times New Roman"/>
        <family val="1"/>
      </rPr>
      <t xml:space="preserve">    </t>
    </r>
    <r>
      <rPr>
        <sz val="10"/>
        <color theme="1"/>
        <rFont val="Arial"/>
        <family val="2"/>
      </rPr>
      <t>Paten,</t>
    </r>
  </si>
  <si>
    <r>
      <rPr>
        <sz val="10"/>
        <color theme="1"/>
        <rFont val="Arial"/>
        <family val="2"/>
      </rPr>
      <t>b)</t>
    </r>
    <r>
      <rPr>
        <sz val="7"/>
        <color theme="1"/>
        <rFont val="Times New Roman"/>
        <family val="1"/>
      </rPr>
      <t xml:space="preserve">    </t>
    </r>
    <r>
      <rPr>
        <sz val="10"/>
        <color theme="1"/>
        <rFont val="Arial"/>
        <family val="2"/>
      </rPr>
      <t>Paten Sederhana</t>
    </r>
  </si>
  <si>
    <t>1. ...</t>
  </si>
  <si>
    <t>2. ...</t>
  </si>
  <si>
    <t>3. ...</t>
  </si>
  <si>
    <t>II</t>
  </si>
  <si>
    <r>
      <rPr>
        <b/>
        <sz val="10"/>
        <color theme="1"/>
        <rFont val="Arial"/>
        <family val="2"/>
      </rPr>
      <t xml:space="preserve">HKI </t>
    </r>
    <r>
      <rPr>
        <b/>
        <vertAlign val="superscript"/>
        <sz val="10"/>
        <color theme="1"/>
        <rFont val="Arial"/>
        <family val="2"/>
      </rPr>
      <t>1)</t>
    </r>
    <r>
      <rPr>
        <b/>
        <sz val="10"/>
        <color theme="1"/>
        <rFont val="Arial"/>
        <family val="2"/>
      </rPr>
      <t>:</t>
    </r>
  </si>
  <si>
    <r>
      <rPr>
        <sz val="10"/>
        <color theme="1"/>
        <rFont val="Arial"/>
        <family val="2"/>
      </rPr>
      <t>a)</t>
    </r>
    <r>
      <rPr>
        <sz val="7"/>
        <color theme="1"/>
        <rFont val="Times New Roman"/>
        <family val="1"/>
      </rPr>
      <t xml:space="preserve">    </t>
    </r>
    <r>
      <rPr>
        <sz val="10"/>
        <color theme="1"/>
        <rFont val="Arial"/>
        <family val="2"/>
      </rPr>
      <t>Hak Cipta,</t>
    </r>
  </si>
  <si>
    <r>
      <rPr>
        <sz val="10"/>
        <color theme="1"/>
        <rFont val="Arial"/>
        <family val="2"/>
      </rPr>
      <t>b)</t>
    </r>
    <r>
      <rPr>
        <sz val="7"/>
        <color theme="1"/>
        <rFont val="Times New Roman"/>
        <family val="1"/>
      </rPr>
      <t xml:space="preserve">    </t>
    </r>
    <r>
      <rPr>
        <sz val="10"/>
        <color theme="1"/>
        <rFont val="Arial"/>
        <family val="2"/>
      </rPr>
      <t>Desain Produk Industri,</t>
    </r>
  </si>
  <si>
    <r>
      <rPr>
        <sz val="10"/>
        <color theme="1"/>
        <rFont val="Arial"/>
        <family val="2"/>
      </rPr>
      <t>c)</t>
    </r>
    <r>
      <rPr>
        <sz val="7"/>
        <color theme="1"/>
        <rFont val="Times New Roman"/>
        <family val="1"/>
      </rPr>
      <t xml:space="preserve">    </t>
    </r>
    <r>
      <rPr>
        <sz val="10"/>
        <color theme="1"/>
        <rFont val="Arial"/>
        <family val="2"/>
      </rPr>
      <t>Perlindungan Varietas Tanaman (Sertifikat Perlindungan Varietas Tanaman, Sertifikat Pelepasan Varietas, Sertifikat Pendaftaran Varietas),</t>
    </r>
  </si>
  <si>
    <r>
      <rPr>
        <sz val="10"/>
        <color theme="1"/>
        <rFont val="Arial"/>
        <family val="2"/>
      </rPr>
      <t>d)</t>
    </r>
    <r>
      <rPr>
        <sz val="7"/>
        <color theme="1"/>
        <rFont val="Times New Roman"/>
        <family val="1"/>
      </rPr>
      <t xml:space="preserve">    </t>
    </r>
    <r>
      <rPr>
        <sz val="10"/>
        <color theme="1"/>
        <rFont val="Arial"/>
        <family val="2"/>
      </rPr>
      <t>Desain Tata Letak Sirkuit Terpadu,</t>
    </r>
  </si>
  <si>
    <r>
      <rPr>
        <sz val="10"/>
        <color theme="1"/>
        <rFont val="Arial"/>
        <family val="2"/>
      </rPr>
      <t>e)</t>
    </r>
    <r>
      <rPr>
        <sz val="7"/>
        <color theme="1"/>
        <rFont val="Times New Roman"/>
        <family val="1"/>
      </rPr>
      <t xml:space="preserve">    </t>
    </r>
    <r>
      <rPr>
        <sz val="10"/>
        <color theme="1"/>
        <rFont val="Arial"/>
        <family val="2"/>
      </rPr>
      <t>dll.)</t>
    </r>
  </si>
  <si>
    <t>III</t>
  </si>
  <si>
    <t>Teknologi Tepat Guna, Produk (Produk Terstandarisasi, Produk Tersertifikasi), Karya Seni, Rekayasa Sosial</t>
  </si>
  <si>
    <t>IV</t>
  </si>
  <si>
    <r>
      <rPr>
        <b/>
        <sz val="10"/>
        <color theme="1"/>
        <rFont val="Arial"/>
        <family val="2"/>
      </rPr>
      <t xml:space="preserve">Buku ber-ISBN, </t>
    </r>
    <r>
      <rPr>
        <b/>
        <i/>
        <sz val="10"/>
        <color theme="1"/>
        <rFont val="Arial"/>
        <family val="2"/>
      </rPr>
      <t>Book Chapter</t>
    </r>
  </si>
  <si>
    <t>Tabel 4) Penggunaan Dana</t>
  </si>
  <si>
    <t>Jenis Penggunaan</t>
  </si>
  <si>
    <t>Unit Pengelola Program Studi</t>
  </si>
  <si>
    <t>(Rp.)</t>
  </si>
  <si>
    <t>Biaya Operasional Pendidikan</t>
  </si>
  <si>
    <t>a. Biaya Dosen (Gaji, Honor)</t>
  </si>
  <si>
    <t>b. Biaya Tenaga Kependidikan (Gaji,</t>
  </si>
  <si>
    <t>Honor)</t>
  </si>
  <si>
    <t>c. Biaya Operasional Pembelajaran</t>
  </si>
  <si>
    <t>(Bahan dan Peralatan Habis Pakai)</t>
  </si>
  <si>
    <t>d. Biaya Operasional Tidak Langsung (Listrik, Gas, Air, Pemeliharaan Gedung, Pemeliharaan Sarana, Uang Lembur, Telekomunikasi, Konsumsi, Transport Lokal, Pajak,</t>
  </si>
  <si>
    <t>Asuransi, dll.)</t>
  </si>
  <si>
    <t>Biaya operasional kemahasiswaan (penalaran, minat, bakat, dan</t>
  </si>
  <si>
    <t>kesejahteraan).</t>
  </si>
  <si>
    <t>Biaya Penelitian</t>
  </si>
  <si>
    <t>Biaya PkM</t>
  </si>
  <si>
    <t>Biaya Investasi SDM</t>
  </si>
  <si>
    <t>Biaya Investasi Sarana</t>
  </si>
  <si>
    <t>Biaya Investasi Prasarana</t>
  </si>
  <si>
    <t>TOTAL</t>
  </si>
  <si>
    <t>Tabel 5.a) Kurikulum, Capaian Pembeljaran, dan Rencana Pembelajaran</t>
  </si>
  <si>
    <t>Semester</t>
  </si>
  <si>
    <t>Kode Mata Kuliah</t>
  </si>
  <si>
    <t>Nama Mata Kuliah</t>
  </si>
  <si>
    <t>Bobot Kredit</t>
  </si>
  <si>
    <r>
      <rPr>
        <b/>
        <sz val="9"/>
        <color rgb="FF000000"/>
        <rFont val="Arial"/>
        <family val="2"/>
      </rPr>
      <t xml:space="preserve">Konversi Kredit ke Jam </t>
    </r>
    <r>
      <rPr>
        <b/>
        <sz val="6"/>
        <color rgb="FF000000"/>
        <rFont val="Arial"/>
        <family val="2"/>
      </rPr>
      <t>2)</t>
    </r>
  </si>
  <si>
    <r>
      <rPr>
        <b/>
        <sz val="9"/>
        <color rgb="FF000000"/>
        <rFont val="Arial"/>
        <family val="2"/>
      </rPr>
      <t xml:space="preserve">Capaian Pembelajaran </t>
    </r>
    <r>
      <rPr>
        <b/>
        <sz val="6"/>
        <color rgb="FF000000"/>
        <rFont val="Arial"/>
        <family val="2"/>
      </rPr>
      <t>3)</t>
    </r>
  </si>
  <si>
    <r>
      <rPr>
        <b/>
        <sz val="9"/>
        <color rgb="FF000000"/>
        <rFont val="Arial"/>
        <family val="2"/>
      </rPr>
      <t xml:space="preserve">Dokumen Rencana Pembelajaran </t>
    </r>
    <r>
      <rPr>
        <b/>
        <sz val="6"/>
        <color rgb="FF000000"/>
        <rFont val="Arial"/>
        <family val="2"/>
      </rPr>
      <t>3)</t>
    </r>
  </si>
  <si>
    <t>Unit Penyelenggara</t>
  </si>
  <si>
    <t>(sks)</t>
  </si>
  <si>
    <t>Mata Kuliah Kompetensi</t>
  </si>
  <si>
    <t>Kuliah/ Responsi/ Tutorial</t>
  </si>
  <si>
    <t>Seminar</t>
  </si>
  <si>
    <t>Praktikum/ Praktik/ Praktik Lapangan</t>
  </si>
  <si>
    <t>Sikap</t>
  </si>
  <si>
    <t>Pengetahuan</t>
  </si>
  <si>
    <t>Keterampilan Umum</t>
  </si>
  <si>
    <t>Keterampilan Khusus</t>
  </si>
  <si>
    <t>Tabel 5.b) Integrasi Kegiatan Penelitian/PkM dalam Pembelajaran</t>
  </si>
  <si>
    <t>Jumlah mata kuliah yang dikembangkan berdasarkan hasil penelitian/PkM DTPS dalam 3 tahun terakhir</t>
  </si>
  <si>
    <t>Judul</t>
  </si>
  <si>
    <t>Mata Kuliah</t>
  </si>
  <si>
    <r>
      <rPr>
        <b/>
        <sz val="9"/>
        <color rgb="FF000000"/>
        <rFont val="Arial"/>
        <family val="2"/>
      </rPr>
      <t xml:space="preserve">Bentuk Integrasi </t>
    </r>
    <r>
      <rPr>
        <b/>
        <sz val="6"/>
        <color rgb="FF000000"/>
        <rFont val="Arial"/>
        <family val="2"/>
      </rPr>
      <t>2)</t>
    </r>
  </si>
  <si>
    <r>
      <rPr>
        <b/>
        <sz val="9"/>
        <color rgb="FF000000"/>
        <rFont val="Arial"/>
        <family val="2"/>
      </rPr>
      <t xml:space="preserve">Penelitian/PkM </t>
    </r>
    <r>
      <rPr>
        <b/>
        <sz val="6"/>
        <color rgb="FF000000"/>
        <rFont val="Arial"/>
        <family val="2"/>
      </rPr>
      <t>1)</t>
    </r>
  </si>
  <si>
    <t>abcd</t>
  </si>
  <si>
    <t>a</t>
  </si>
  <si>
    <t>Tabel 5.c) Kepuasan Mahasiswa</t>
  </si>
  <si>
    <t>Aspek yang Diukur</t>
  </si>
  <si>
    <t>Tingkat Kepuasan Mahasiswa</t>
  </si>
  <si>
    <t>Rencana Tindak Lanjut oleh UPPS/PS</t>
  </si>
  <si>
    <t>(%)</t>
  </si>
  <si>
    <t>Sangat</t>
  </si>
  <si>
    <t>Baik</t>
  </si>
  <si>
    <t>Cukup</t>
  </si>
  <si>
    <t>Kurang</t>
  </si>
  <si>
    <t>1.</t>
  </si>
  <si>
    <r>
      <rPr>
        <sz val="10"/>
        <color theme="1"/>
        <rFont val="Arial"/>
        <family val="2"/>
      </rPr>
      <t>Keandalan (</t>
    </r>
    <r>
      <rPr>
        <i/>
        <sz val="10"/>
        <color theme="1"/>
        <rFont val="Arial"/>
        <family val="2"/>
      </rPr>
      <t>reliability</t>
    </r>
    <r>
      <rPr>
        <sz val="10"/>
        <color theme="1"/>
        <rFont val="Arial"/>
        <family val="2"/>
      </rPr>
      <t>): kemampuan dosen, tenaga kependidikan, dan pengelola dalam memberikan pelayanan.</t>
    </r>
  </si>
  <si>
    <t>2.</t>
  </si>
  <si>
    <r>
      <rPr>
        <sz val="10"/>
        <color theme="1"/>
        <rFont val="Arial"/>
        <family val="2"/>
      </rPr>
      <t>Daya tanggap (</t>
    </r>
    <r>
      <rPr>
        <i/>
        <sz val="10"/>
        <color theme="1"/>
        <rFont val="Arial"/>
        <family val="2"/>
      </rPr>
      <t>responsiveness</t>
    </r>
    <r>
      <rPr>
        <sz val="10"/>
        <color theme="1"/>
        <rFont val="Arial"/>
        <family val="2"/>
      </rPr>
      <t>): kemauan dari dosen, tenaga kependidikan, dan pengelola dalam membantu mahasiswa dan memberikan jasa dengan cepat</t>
    </r>
  </si>
  <si>
    <t>3.</t>
  </si>
  <si>
    <r>
      <rPr>
        <sz val="10"/>
        <color theme="1"/>
        <rFont val="Arial"/>
        <family val="2"/>
      </rPr>
      <t>Kepastian (</t>
    </r>
    <r>
      <rPr>
        <i/>
        <sz val="10"/>
        <color theme="1"/>
        <rFont val="Arial"/>
        <family val="2"/>
      </rPr>
      <t>assurance</t>
    </r>
    <r>
      <rPr>
        <sz val="10"/>
        <color theme="1"/>
        <rFont val="Arial"/>
        <family val="2"/>
      </rPr>
      <t>): kemampuan dosen, tenaga kependidikan, dan pengelola untuk memberi keyakinan kepada mahasiswa bahwa pelayanan yang diberikan telah sesuai dengan ketentuan.</t>
    </r>
  </si>
  <si>
    <t>4.</t>
  </si>
  <si>
    <r>
      <rPr>
        <sz val="10"/>
        <color theme="1"/>
        <rFont val="Arial"/>
        <family val="2"/>
      </rPr>
      <t>Empati (</t>
    </r>
    <r>
      <rPr>
        <i/>
        <sz val="10"/>
        <color theme="1"/>
        <rFont val="Arial"/>
        <family val="2"/>
      </rPr>
      <t>empathy</t>
    </r>
    <r>
      <rPr>
        <sz val="10"/>
        <color theme="1"/>
        <rFont val="Arial"/>
        <family val="2"/>
      </rPr>
      <t>): kesediaan/kepedulian dosen, tenaga kependidikan, dan pengelola untuk memberi perhatian kepada mahasiswa.</t>
    </r>
  </si>
  <si>
    <t>5.</t>
  </si>
  <si>
    <r>
      <rPr>
        <i/>
        <sz val="10"/>
        <color theme="1"/>
        <rFont val="Arial"/>
        <family val="2"/>
      </rPr>
      <t>Tangible</t>
    </r>
    <r>
      <rPr>
        <sz val="10"/>
        <color theme="1"/>
        <rFont val="Arial"/>
        <family val="2"/>
      </rPr>
      <t>: penilaian mahasiswa terhadap kecukupan, aksesibitas, kualitas sarana dan</t>
    </r>
    <r>
      <rPr>
        <i/>
        <sz val="10"/>
        <color theme="1"/>
        <rFont val="Arial"/>
        <family val="2"/>
      </rPr>
      <t xml:space="preserve"> </t>
    </r>
    <r>
      <rPr>
        <sz val="10"/>
        <color theme="1"/>
        <rFont val="Arial"/>
        <family val="2"/>
      </rPr>
      <t>prasarana.</t>
    </r>
  </si>
  <si>
    <t>Tabel 6.a) Penelitian DTPS yang melibatkan mahasiswa</t>
  </si>
  <si>
    <t xml:space="preserve">Jumlah judul penelitian DTPS yang dalam pelaksanaannya melibatkan </t>
  </si>
  <si>
    <t>mahasiswa program studi dalam 3 tahun terakhir</t>
  </si>
  <si>
    <t>Jumlah judul penelitian DTPS dalam 3 tahun terakhir</t>
  </si>
  <si>
    <t>Tema Penelitian sesuai Roadmap</t>
  </si>
  <si>
    <t>Nama Mahasiswa</t>
  </si>
  <si>
    <t>Judul Kegiatan</t>
  </si>
  <si>
    <t>Tabel 7) PkM DTPS yang melibatkan mahasiswa</t>
  </si>
  <si>
    <t>Tema PkM sesuai Roadmap</t>
  </si>
  <si>
    <t>Tabel 8.a) IPK Lulusan</t>
  </si>
  <si>
    <t>Jumlah Lulusan</t>
  </si>
  <si>
    <t>Indeks Prestasi Kumulatif (IPK)</t>
  </si>
  <si>
    <t>Lulus</t>
  </si>
  <si>
    <t>Min.</t>
  </si>
  <si>
    <t>Maks.</t>
  </si>
  <si>
    <t>Tabel 8.b.1) Prestasi Akademik</t>
  </si>
  <si>
    <r>
      <rPr>
        <b/>
        <sz val="9"/>
        <color rgb="FF000000"/>
        <rFont val="Arial"/>
        <family val="2"/>
      </rPr>
      <t xml:space="preserve">Tingkat </t>
    </r>
    <r>
      <rPr>
        <b/>
        <sz val="6"/>
        <color rgb="FF000000"/>
        <rFont val="Arial"/>
        <family val="2"/>
      </rPr>
      <t>1)</t>
    </r>
  </si>
  <si>
    <t>Prestasi yang Dicapai</t>
  </si>
  <si>
    <t>Nama Kegiatan</t>
  </si>
  <si>
    <t>Tahun Perolehan</t>
  </si>
  <si>
    <t>Lokal/
Wilayah</t>
  </si>
  <si>
    <t>Prestasi 1</t>
  </si>
  <si>
    <t>Prestasi 2</t>
  </si>
  <si>
    <t>Prestasi 3</t>
  </si>
  <si>
    <t>Prestasi 4</t>
  </si>
  <si>
    <t>Tabel 8.b.2) Prestasi Nonakademik Mahasiswa</t>
  </si>
  <si>
    <t>Tabel 8.c) Diisi oleh pengusul dari Program Studi pada Program Diploma Tiga</t>
  </si>
  <si>
    <t>Tahun Masuk</t>
  </si>
  <si>
    <r>
      <rPr>
        <b/>
        <sz val="9"/>
        <color rgb="FF000000"/>
        <rFont val="Arial"/>
        <family val="2"/>
      </rPr>
      <t xml:space="preserve">Jumlah Mahasiswa Diterima </t>
    </r>
    <r>
      <rPr>
        <b/>
        <sz val="6"/>
        <color rgb="FF000000"/>
        <rFont val="Arial"/>
        <family val="2"/>
      </rPr>
      <t>1)</t>
    </r>
  </si>
  <si>
    <t>Jumlah Mahasiswa yang Lulus pada</t>
  </si>
  <si>
    <t>Jumlah Lulusan s.d. 
Akhir TS</t>
  </si>
  <si>
    <t>Rata- rata Masa Studi</t>
  </si>
  <si>
    <t>Akhir TS-4</t>
  </si>
  <si>
    <t>Akhir TS-3</t>
  </si>
  <si>
    <t>Akhir TS-2</t>
  </si>
  <si>
    <t>Akhir TS-1</t>
  </si>
  <si>
    <t>Akhir TS</t>
  </si>
  <si>
    <t>Tabel 8.c) Diisi oleh pengusul dari Program Studi pada Program Sarjana/Sarjana Terapan</t>
  </si>
  <si>
    <r>
      <rPr>
        <b/>
        <sz val="9"/>
        <color rgb="FF000000"/>
        <rFont val="Arial"/>
        <family val="2"/>
      </rPr>
      <t xml:space="preserve">Jumlah Mahasiswa Diterima </t>
    </r>
    <r>
      <rPr>
        <b/>
        <sz val="6"/>
        <color rgb="FF000000"/>
        <rFont val="Arial"/>
        <family val="2"/>
      </rPr>
      <t>1)</t>
    </r>
  </si>
  <si>
    <t>Akhir TS-6</t>
  </si>
  <si>
    <t>Akhir TS-5</t>
  </si>
  <si>
    <t>TS-6</t>
  </si>
  <si>
    <t>TS-5</t>
  </si>
  <si>
    <t>Tabel 8.c) Diisi oleh pengusul dari Program Studi pada Program Magister/Magister Terapan</t>
  </si>
  <si>
    <r>
      <rPr>
        <b/>
        <sz val="9"/>
        <color rgb="FF000000"/>
        <rFont val="Arial"/>
        <family val="2"/>
      </rPr>
      <t xml:space="preserve">Jumlah Mahasiswa Diterima </t>
    </r>
    <r>
      <rPr>
        <b/>
        <sz val="6"/>
        <color rgb="FF000000"/>
        <rFont val="Arial"/>
        <family val="2"/>
      </rPr>
      <t>1)</t>
    </r>
  </si>
  <si>
    <t>Jumlah Lulusan s.d. Akhir TS</t>
  </si>
  <si>
    <t>Rata-rata Masa Studi</t>
  </si>
  <si>
    <t>Akhir</t>
  </si>
  <si>
    <t>Tabel 8.c) Diisi oleh pengusul dari Program Studi pada Program Doktor/Doktor Terapan</t>
  </si>
  <si>
    <r>
      <rPr>
        <b/>
        <sz val="9"/>
        <color rgb="FF000000"/>
        <rFont val="Arial"/>
        <family val="2"/>
      </rPr>
      <t xml:space="preserve">Jumlah Mahasiswa Diterima </t>
    </r>
    <r>
      <rPr>
        <b/>
        <sz val="6"/>
        <color rgb="FF000000"/>
        <rFont val="Arial"/>
        <family val="2"/>
      </rPr>
      <t>1)</t>
    </r>
  </si>
  <si>
    <t>Tabel 8.d.1) Diisi oleh pengusul dari Program Studi pada Program Diploma Tiga</t>
  </si>
  <si>
    <t>Tahun Lulus</t>
  </si>
  <si>
    <t>Jumlah Lulusan yang Terlacak</t>
  </si>
  <si>
    <t>Jumlah Lulusan yang Dipesan Sebelum Lulus</t>
  </si>
  <si>
    <t>Jumlah Lulusan Terlacak dengan Waktu Tunggu 
Mendapatkan Pekerjaan</t>
  </si>
  <si>
    <t>WT &lt; 3</t>
  </si>
  <si>
    <t>3 ≤ WT ≤</t>
  </si>
  <si>
    <t>WT &gt; 6</t>
  </si>
  <si>
    <t>bulan</t>
  </si>
  <si>
    <t>6 bulan</t>
  </si>
  <si>
    <t>Tabel 8.d.1) Diisi oleh pengusul dari Program Studi pada Program Sarjana</t>
  </si>
  <si>
    <t>Jumlah Lulusan Terlacak 
dengan Waktu Tunggu Mendapatkan Pekerjaan</t>
  </si>
  <si>
    <t>WT &lt; 6</t>
  </si>
  <si>
    <t>6 ≤ WT ≤</t>
  </si>
  <si>
    <t>WT &gt; 18</t>
  </si>
  <si>
    <t>18 bulan</t>
  </si>
  <si>
    <t>Tabel 8.d.1) Diisi oleh pengusul dari Program Studi pada Program Sarjana Terapan</t>
  </si>
  <si>
    <t>Jumlah Lulusan Terlacak 
dengan Waktu Tunggu</t>
  </si>
  <si>
    <t>Mendapatkan Pekerjaan</t>
  </si>
  <si>
    <t>Tabel 8.d.2) Kesesuaian Bidang Kerja Lulusan</t>
  </si>
  <si>
    <t>Jumlah Lulusan Terlacak dengan 
Tingkat Kesesuaian Bidang Kerja</t>
  </si>
  <si>
    <r>
      <rPr>
        <b/>
        <sz val="10"/>
        <color rgb="FF000000"/>
        <rFont val="Arial"/>
        <family val="2"/>
      </rPr>
      <t xml:space="preserve">Rendah </t>
    </r>
    <r>
      <rPr>
        <b/>
        <vertAlign val="superscript"/>
        <sz val="10"/>
        <color rgb="FF000000"/>
        <rFont val="Arial"/>
        <family val="2"/>
      </rPr>
      <t>1)</t>
    </r>
  </si>
  <si>
    <r>
      <rPr>
        <b/>
        <sz val="10"/>
        <color rgb="FF000000"/>
        <rFont val="Arial"/>
        <family val="2"/>
      </rPr>
      <t xml:space="preserve">Sedang </t>
    </r>
    <r>
      <rPr>
        <b/>
        <vertAlign val="superscript"/>
        <sz val="10"/>
        <color rgb="FF000000"/>
        <rFont val="Arial"/>
        <family val="2"/>
      </rPr>
      <t>2)</t>
    </r>
  </si>
  <si>
    <r>
      <rPr>
        <b/>
        <sz val="10"/>
        <color rgb="FF000000"/>
        <rFont val="Arial"/>
        <family val="2"/>
      </rPr>
      <t xml:space="preserve">Tinggi </t>
    </r>
    <r>
      <rPr>
        <b/>
        <vertAlign val="superscript"/>
        <sz val="10"/>
        <color rgb="FF000000"/>
        <rFont val="Arial"/>
        <family val="2"/>
      </rPr>
      <t>3)</t>
    </r>
  </si>
  <si>
    <t>Tabel 8.e.1) Tempat Kerja Lulusan</t>
  </si>
  <si>
    <t>Jumlah Lulusan Terlacak yang Bekerja berdasarkan Tingkat/Ukuran Tempat 
Kerja/Berwirausaha</t>
  </si>
  <si>
    <t>Lokal/
Wilayah/ Berwirausaha 
tidak Berizin</t>
  </si>
  <si>
    <t>Nasional/ Berwirausaha Berizin</t>
  </si>
  <si>
    <t>Multinasiona/ Internasional</t>
  </si>
  <si>
    <t>Tabel 8.e.2) Kepuasan Pengguna</t>
  </si>
  <si>
    <t>Jenis Kemampuan</t>
  </si>
  <si>
    <t>Tingkat Kepuasan Pengguna</t>
  </si>
  <si>
    <t>Sangat Baik</t>
  </si>
  <si>
    <t>Etika</t>
  </si>
  <si>
    <t>Keahlian pada bidang ilmu</t>
  </si>
  <si>
    <t>(kompetensi utama)</t>
  </si>
  <si>
    <t>Kemampuan</t>
  </si>
  <si>
    <t>berbahasa asing</t>
  </si>
  <si>
    <t>Penggunaan</t>
  </si>
  <si>
    <t>teknologi informasi</t>
  </si>
  <si>
    <t>berkomunikasi</t>
  </si>
  <si>
    <t>Kerjasama tim</t>
  </si>
  <si>
    <t>Pengembangan diri</t>
  </si>
  <si>
    <t>Tabel 8.f.1) Publikasi Ilmiah Mahasiswa</t>
  </si>
  <si>
    <t>Seminar wilayah/lokal/perguruan</t>
  </si>
  <si>
    <t>tinggi</t>
  </si>
  <si>
    <t>Pagelaran/pameran/presentasi/publikasi Ilmiah Mahasiswa</t>
  </si>
  <si>
    <t>Publikasi di jurnal nasional</t>
  </si>
  <si>
    <t>Pagelaran/pameran/presentasi</t>
  </si>
  <si>
    <t>dalam forum di tingkat wilayah</t>
  </si>
  <si>
    <t>dalam forum di tingkat nasional</t>
  </si>
  <si>
    <t>dalam forum di tingkat internasional</t>
  </si>
  <si>
    <t>Tabel 8.f.4) Luaran penelitian/PkM yang dihasilkan mahasiswa</t>
  </si>
  <si>
    <r>
      <rPr>
        <b/>
        <sz val="10"/>
        <color theme="1"/>
        <rFont val="Arial"/>
        <family val="2"/>
      </rPr>
      <t xml:space="preserve">HKI </t>
    </r>
    <r>
      <rPr>
        <b/>
        <vertAlign val="superscript"/>
        <sz val="10"/>
        <color theme="1"/>
        <rFont val="Arial"/>
        <family val="2"/>
      </rPr>
      <t>1)</t>
    </r>
    <r>
      <rPr>
        <b/>
        <sz val="10"/>
        <color theme="1"/>
        <rFont val="Arial"/>
        <family val="2"/>
      </rPr>
      <t>:</t>
    </r>
  </si>
  <si>
    <r>
      <rPr>
        <sz val="10"/>
        <color theme="1"/>
        <rFont val="Arial"/>
        <family val="2"/>
      </rPr>
      <t>c)</t>
    </r>
    <r>
      <rPr>
        <sz val="7"/>
        <color theme="1"/>
        <rFont val="Times New Roman"/>
        <family val="1"/>
      </rPr>
      <t xml:space="preserve">    </t>
    </r>
    <r>
      <rPr>
        <sz val="10"/>
        <color theme="1"/>
        <rFont val="Arial"/>
        <family val="2"/>
      </rPr>
      <t>Paten,</t>
    </r>
  </si>
  <si>
    <r>
      <rPr>
        <sz val="10"/>
        <color theme="1"/>
        <rFont val="Arial"/>
        <family val="2"/>
      </rPr>
      <t>d)</t>
    </r>
    <r>
      <rPr>
        <sz val="7"/>
        <color theme="1"/>
        <rFont val="Times New Roman"/>
        <family val="1"/>
      </rPr>
      <t xml:space="preserve">    </t>
    </r>
    <r>
      <rPr>
        <sz val="10"/>
        <color theme="1"/>
        <rFont val="Arial"/>
        <family val="2"/>
      </rPr>
      <t>Paten Sederhana</t>
    </r>
  </si>
  <si>
    <r>
      <rPr>
        <b/>
        <sz val="10"/>
        <color theme="1"/>
        <rFont val="Arial"/>
        <family val="2"/>
      </rPr>
      <t xml:space="preserve">HKI </t>
    </r>
    <r>
      <rPr>
        <b/>
        <vertAlign val="superscript"/>
        <sz val="10"/>
        <color theme="1"/>
        <rFont val="Arial"/>
        <family val="2"/>
      </rPr>
      <t>1)</t>
    </r>
    <r>
      <rPr>
        <b/>
        <sz val="10"/>
        <color theme="1"/>
        <rFont val="Arial"/>
        <family val="2"/>
      </rPr>
      <t>:</t>
    </r>
  </si>
  <si>
    <r>
      <rPr>
        <sz val="10"/>
        <color theme="1"/>
        <rFont val="Arial"/>
        <family val="2"/>
      </rPr>
      <t>f)</t>
    </r>
    <r>
      <rPr>
        <sz val="7"/>
        <color theme="1"/>
        <rFont val="Times New Roman"/>
        <family val="1"/>
      </rPr>
      <t xml:space="preserve">      </t>
    </r>
    <r>
      <rPr>
        <sz val="10"/>
        <color theme="1"/>
        <rFont val="Arial"/>
        <family val="2"/>
      </rPr>
      <t>Hak Cipta,</t>
    </r>
  </si>
  <si>
    <r>
      <rPr>
        <sz val="10"/>
        <color theme="1"/>
        <rFont val="Arial"/>
        <family val="2"/>
      </rPr>
      <t>g)</t>
    </r>
    <r>
      <rPr>
        <sz val="7"/>
        <color theme="1"/>
        <rFont val="Times New Roman"/>
        <family val="1"/>
      </rPr>
      <t xml:space="preserve">    </t>
    </r>
    <r>
      <rPr>
        <sz val="10"/>
        <color theme="1"/>
        <rFont val="Arial"/>
        <family val="2"/>
      </rPr>
      <t>Desain Produk Industri,</t>
    </r>
  </si>
  <si>
    <r>
      <rPr>
        <sz val="10"/>
        <color theme="1"/>
        <rFont val="Arial"/>
        <family val="2"/>
      </rPr>
      <t>h)</t>
    </r>
    <r>
      <rPr>
        <sz val="7"/>
        <color theme="1"/>
        <rFont val="Times New Roman"/>
        <family val="1"/>
      </rPr>
      <t xml:space="preserve">    </t>
    </r>
    <r>
      <rPr>
        <sz val="10"/>
        <color theme="1"/>
        <rFont val="Arial"/>
        <family val="2"/>
      </rPr>
      <t>Perlindungan Varietas Tanaman (Sertifikat Perlindungan Varietas Tanaman, Sertifikat Pelepasan Varietas, Sertifikat Pendaftaran Varietas),</t>
    </r>
  </si>
  <si>
    <r>
      <rPr>
        <sz val="10"/>
        <color theme="1"/>
        <rFont val="Arial"/>
        <family val="2"/>
      </rPr>
      <t>i)</t>
    </r>
    <r>
      <rPr>
        <sz val="7"/>
        <color theme="1"/>
        <rFont val="Times New Roman"/>
        <family val="1"/>
      </rPr>
      <t xml:space="preserve">      </t>
    </r>
    <r>
      <rPr>
        <sz val="10"/>
        <color theme="1"/>
        <rFont val="Arial"/>
        <family val="2"/>
      </rPr>
      <t>Desain Tata Letak Sirkuit Terpadu,</t>
    </r>
  </si>
  <si>
    <r>
      <rPr>
        <sz val="10"/>
        <color theme="1"/>
        <rFont val="Arial"/>
        <family val="2"/>
      </rPr>
      <t>j)</t>
    </r>
    <r>
      <rPr>
        <sz val="7"/>
        <color theme="1"/>
        <rFont val="Times New Roman"/>
        <family val="1"/>
      </rPr>
      <t xml:space="preserve">      </t>
    </r>
    <r>
      <rPr>
        <sz val="10"/>
        <color theme="1"/>
        <rFont val="Arial"/>
        <family val="2"/>
      </rPr>
      <t>dll.)</t>
    </r>
  </si>
  <si>
    <r>
      <rPr>
        <b/>
        <sz val="10"/>
        <color theme="1"/>
        <rFont val="Arial"/>
        <family val="2"/>
      </rPr>
      <t xml:space="preserve">Buku ber-ISBN, </t>
    </r>
    <r>
      <rPr>
        <b/>
        <i/>
        <sz val="10"/>
        <color theme="1"/>
        <rFont val="Arial"/>
        <family val="2"/>
      </rPr>
      <t>Book Chapter</t>
    </r>
  </si>
  <si>
    <t xml:space="preserve">PROGRAM STUDI             :                                                                     </t>
  </si>
  <si>
    <t>F. Standar Lainnya Sesuai dengan Masing-masing Kriteria Lembaga Akreditasi Mandiri (LAM)</t>
  </si>
  <si>
    <t xml:space="preserve">PENYUSUNAN PEMETAAN RESIKO PROGRAM STUDI BERDASARKAN STANDAR BAN PT APS 4.0 DALAM RANGKA STANDAR PENJAMINAN MUTU PERGURUAN TINGGI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</si>
</sst>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_);_(* \(#,##0.0\);_(* &quot;-&quot;_);_(@_)"/>
    <numFmt numFmtId="166" formatCode="0.0"/>
  </numFmts>
  <fonts count="57" x14ac:knownFonts="1">
    <font>
      <sz val="12"/>
      <color rgb="FF000000"/>
      <name val="Calibri"/>
      <scheme val="minor"/>
    </font>
    <font>
      <b/>
      <sz val="11"/>
      <color rgb="FF000000"/>
      <name val="Calibri"/>
      <family val="2"/>
    </font>
    <font>
      <b/>
      <sz val="10"/>
      <color rgb="FF000000"/>
      <name val="Calibri"/>
      <family val="2"/>
    </font>
    <font>
      <sz val="10"/>
      <color rgb="FF000000"/>
      <name val="Calibri"/>
      <family val="2"/>
    </font>
    <font>
      <sz val="10"/>
      <color theme="1"/>
      <name val="Calibri"/>
      <family val="2"/>
    </font>
    <font>
      <b/>
      <sz val="11"/>
      <color rgb="FFFF0000"/>
      <name val="Calibri"/>
      <family val="2"/>
    </font>
    <font>
      <b/>
      <sz val="10"/>
      <color rgb="FFFF0000"/>
      <name val="Calibri"/>
      <family val="2"/>
    </font>
    <font>
      <b/>
      <sz val="11"/>
      <color rgb="FFFFFFFF"/>
      <name val="Calibri"/>
      <family val="2"/>
    </font>
    <font>
      <b/>
      <sz val="10"/>
      <color rgb="FFFFFFFF"/>
      <name val="Calibri"/>
      <family val="2"/>
    </font>
    <font>
      <b/>
      <sz val="10"/>
      <color theme="1"/>
      <name val="Calibri"/>
      <family val="2"/>
    </font>
    <font>
      <b/>
      <sz val="11"/>
      <color rgb="FF000000"/>
      <name val="Arial"/>
      <family val="2"/>
    </font>
    <font>
      <b/>
      <sz val="11"/>
      <color theme="1"/>
      <name val="Calibri"/>
      <family val="2"/>
    </font>
    <font>
      <sz val="12"/>
      <name val="Calibri"/>
      <family val="2"/>
    </font>
    <font>
      <sz val="11"/>
      <color rgb="FF000000"/>
      <name val="Calibri"/>
      <family val="2"/>
    </font>
    <font>
      <sz val="10"/>
      <color rgb="FFFF0000"/>
      <name val="Calibri"/>
      <family val="2"/>
    </font>
    <font>
      <sz val="9"/>
      <color theme="1"/>
      <name val="Calibri"/>
      <family val="2"/>
    </font>
    <font>
      <sz val="9"/>
      <color rgb="FF000000"/>
      <name val="Arial"/>
      <family val="2"/>
    </font>
    <font>
      <sz val="12"/>
      <color rgb="FF000000"/>
      <name val="Calibri"/>
      <family val="2"/>
    </font>
    <font>
      <b/>
      <sz val="12"/>
      <color rgb="FF000000"/>
      <name val="Calibri"/>
      <family val="2"/>
    </font>
    <font>
      <b/>
      <sz val="16"/>
      <color rgb="FFFF0000"/>
      <name val="Calibri"/>
      <family val="2"/>
    </font>
    <font>
      <sz val="20"/>
      <color rgb="FFFF0000"/>
      <name val="Calibri"/>
      <family val="2"/>
    </font>
    <font>
      <b/>
      <sz val="12"/>
      <color theme="1"/>
      <name val="Calibri"/>
      <family val="2"/>
    </font>
    <font>
      <sz val="12"/>
      <color theme="1"/>
      <name val="Calibri"/>
      <family val="2"/>
    </font>
    <font>
      <b/>
      <sz val="14"/>
      <color rgb="FF000000"/>
      <name val="Calibri"/>
      <family val="2"/>
    </font>
    <font>
      <b/>
      <sz val="9"/>
      <color rgb="FF000000"/>
      <name val="Arial"/>
      <family val="2"/>
    </font>
    <font>
      <b/>
      <sz val="6"/>
      <color rgb="FF000000"/>
      <name val="Arial"/>
      <family val="2"/>
    </font>
    <font>
      <sz val="8"/>
      <color rgb="FF000000"/>
      <name val="Arial"/>
      <family val="2"/>
    </font>
    <font>
      <sz val="7"/>
      <color rgb="FF000000"/>
      <name val="Arial"/>
      <family val="2"/>
    </font>
    <font>
      <sz val="12"/>
      <color theme="1"/>
      <name val="Calibri"/>
      <family val="2"/>
    </font>
    <font>
      <sz val="8"/>
      <color rgb="FF000000"/>
      <name val="Times New Roman"/>
      <family val="1"/>
    </font>
    <font>
      <sz val="10"/>
      <color rgb="FF000000"/>
      <name val="Times New Roman"/>
      <family val="1"/>
    </font>
    <font>
      <sz val="11"/>
      <color rgb="FF000000"/>
      <name val="Arial"/>
      <family val="2"/>
    </font>
    <font>
      <b/>
      <sz val="8"/>
      <color rgb="FF000000"/>
      <name val="Arial"/>
      <family val="2"/>
    </font>
    <font>
      <b/>
      <sz val="9"/>
      <color theme="1"/>
      <name val="Arial"/>
      <family val="2"/>
    </font>
    <font>
      <b/>
      <sz val="5"/>
      <color rgb="FF000000"/>
      <name val="Arial"/>
      <family val="2"/>
    </font>
    <font>
      <sz val="8"/>
      <color theme="1"/>
      <name val="Arial"/>
      <family val="2"/>
    </font>
    <font>
      <sz val="7"/>
      <color theme="1"/>
      <name val="Times New Roman"/>
      <family val="1"/>
    </font>
    <font>
      <b/>
      <sz val="8"/>
      <color theme="1"/>
      <name val="Noto Sans"/>
    </font>
    <font>
      <b/>
      <sz val="8"/>
      <color theme="1"/>
      <name val="Arial"/>
      <family val="2"/>
    </font>
    <font>
      <sz val="8"/>
      <color theme="1"/>
      <name val="Times New Roman"/>
      <family val="1"/>
    </font>
    <font>
      <sz val="12"/>
      <color theme="1"/>
      <name val="Arial"/>
      <family val="2"/>
    </font>
    <font>
      <sz val="10"/>
      <color theme="1"/>
      <name val="Arial"/>
      <family val="2"/>
    </font>
    <font>
      <sz val="9"/>
      <color theme="1"/>
      <name val="Arial"/>
      <family val="2"/>
    </font>
    <font>
      <sz val="10"/>
      <color theme="1"/>
      <name val="Times New Roman"/>
      <family val="1"/>
    </font>
    <font>
      <b/>
      <sz val="9"/>
      <color theme="1"/>
      <name val="Noto Sans"/>
    </font>
    <font>
      <sz val="9"/>
      <color theme="1"/>
      <name val="Times New Roman"/>
      <family val="1"/>
    </font>
    <font>
      <b/>
      <sz val="10"/>
      <color theme="1"/>
      <name val="Arial"/>
      <family val="2"/>
    </font>
    <font>
      <b/>
      <sz val="10"/>
      <color rgb="FF000000"/>
      <name val="Arial"/>
      <family val="2"/>
    </font>
    <font>
      <sz val="10"/>
      <color rgb="FF000000"/>
      <name val="Arial"/>
      <family val="2"/>
    </font>
    <font>
      <i/>
      <sz val="10"/>
      <color theme="1"/>
      <name val="Arial"/>
      <family val="2"/>
    </font>
    <font>
      <i/>
      <sz val="10"/>
      <color theme="1"/>
      <name val="Calibri"/>
      <family val="2"/>
    </font>
    <font>
      <b/>
      <i/>
      <sz val="9"/>
      <color rgb="FF000000"/>
      <name val="Arial"/>
      <family val="2"/>
    </font>
    <font>
      <sz val="6"/>
      <color theme="1"/>
      <name val="Arial"/>
      <family val="2"/>
    </font>
    <font>
      <b/>
      <vertAlign val="superscript"/>
      <sz val="10"/>
      <color theme="1"/>
      <name val="Arial"/>
      <family val="2"/>
    </font>
    <font>
      <b/>
      <i/>
      <sz val="10"/>
      <color theme="1"/>
      <name val="Arial"/>
      <family val="2"/>
    </font>
    <font>
      <b/>
      <vertAlign val="superscript"/>
      <sz val="10"/>
      <color rgb="FF000000"/>
      <name val="Arial"/>
      <family val="2"/>
    </font>
    <font>
      <sz val="12"/>
      <color rgb="FF000000"/>
      <name val="Calibri"/>
      <family val="2"/>
      <scheme val="minor"/>
    </font>
  </fonts>
  <fills count="13">
    <fill>
      <patternFill patternType="none"/>
    </fill>
    <fill>
      <patternFill patternType="gray125"/>
    </fill>
    <fill>
      <patternFill patternType="solid">
        <fgColor rgb="FFFFFF00"/>
        <bgColor rgb="FFFFFF00"/>
      </patternFill>
    </fill>
    <fill>
      <patternFill patternType="solid">
        <fgColor rgb="FF17365D"/>
        <bgColor rgb="FF17365D"/>
      </patternFill>
    </fill>
    <fill>
      <patternFill patternType="solid">
        <fgColor rgb="FFB8CCE4"/>
        <bgColor rgb="FFB8CCE4"/>
      </patternFill>
    </fill>
    <fill>
      <patternFill patternType="solid">
        <fgColor rgb="FF00FF00"/>
        <bgColor rgb="FF00FF00"/>
      </patternFill>
    </fill>
    <fill>
      <patternFill patternType="solid">
        <fgColor rgb="FFC2D69B"/>
        <bgColor rgb="FFC2D69B"/>
      </patternFill>
    </fill>
    <fill>
      <patternFill patternType="solid">
        <fgColor rgb="FFDBE5F1"/>
        <bgColor rgb="FFDBE5F1"/>
      </patternFill>
    </fill>
    <fill>
      <patternFill patternType="solid">
        <fgColor rgb="FF00B0F0"/>
        <bgColor rgb="FF00B0F0"/>
      </patternFill>
    </fill>
    <fill>
      <patternFill patternType="solid">
        <fgColor rgb="FF3366FF"/>
        <bgColor rgb="FF3366FF"/>
      </patternFill>
    </fill>
    <fill>
      <patternFill patternType="solid">
        <fgColor rgb="FFD9D9D9"/>
        <bgColor rgb="FFD9D9D9"/>
      </patternFill>
    </fill>
    <fill>
      <patternFill patternType="solid">
        <fgColor rgb="FFBEBEBE"/>
        <bgColor rgb="FFBEBEBE"/>
      </patternFill>
    </fill>
    <fill>
      <patternFill patternType="solid">
        <fgColor rgb="FFCCCCCC"/>
        <bgColor rgb="FFCCCCCC"/>
      </patternFill>
    </fill>
  </fills>
  <borders count="6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style="double">
        <color rgb="FF000000"/>
      </bottom>
      <diagonal/>
    </border>
    <border>
      <left/>
      <right style="medium">
        <color rgb="FF000000"/>
      </right>
      <top/>
      <bottom style="double">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double">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top style="double">
        <color rgb="FF000000"/>
      </top>
      <bottom style="medium">
        <color rgb="FF000000"/>
      </bottom>
      <diagonal/>
    </border>
    <border>
      <left/>
      <right style="medium">
        <color rgb="FF000000"/>
      </right>
      <top style="double">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double">
        <color rgb="FF000000"/>
      </bottom>
      <diagonal/>
    </border>
    <border>
      <left/>
      <right/>
      <top/>
      <bottom style="double">
        <color rgb="FF000000"/>
      </bottom>
      <diagonal/>
    </border>
    <border>
      <left/>
      <right style="medium">
        <color rgb="FF000000"/>
      </right>
      <top style="medium">
        <color rgb="FF000000"/>
      </top>
      <bottom/>
      <diagonal/>
    </border>
    <border>
      <left/>
      <right style="medium">
        <color rgb="FF000000"/>
      </right>
      <top/>
      <bottom/>
      <diagonal/>
    </border>
    <border>
      <left/>
      <right/>
      <top style="double">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diagonal/>
    </border>
    <border>
      <left/>
      <right style="medium">
        <color rgb="FF000000"/>
      </right>
      <top/>
      <bottom style="double">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top style="double">
        <color rgb="FF000000"/>
      </top>
      <bottom style="double">
        <color rgb="FF000000"/>
      </bottom>
      <diagonal/>
    </border>
    <border>
      <left/>
      <right style="medium">
        <color rgb="FF000000"/>
      </right>
      <top style="double">
        <color rgb="FF000000"/>
      </top>
      <bottom style="double">
        <color rgb="FF000000"/>
      </bottom>
      <diagonal/>
    </border>
    <border>
      <left style="medium">
        <color rgb="FF000000"/>
      </left>
      <right/>
      <top/>
      <bottom style="double">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342">
    <xf numFmtId="0" fontId="0" fillId="0" borderId="0" xfId="0" applyFont="1" applyAlignment="1"/>
    <xf numFmtId="0" fontId="1"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wrapText="1"/>
    </xf>
    <xf numFmtId="0" fontId="4" fillId="0" borderId="0" xfId="0" applyFont="1"/>
    <xf numFmtId="2" fontId="3" fillId="0" borderId="0" xfId="0" applyNumberFormat="1" applyFont="1" applyAlignment="1">
      <alignment horizontal="center" vertical="top"/>
    </xf>
    <xf numFmtId="0" fontId="3" fillId="0" borderId="0" xfId="0" applyFont="1" applyAlignment="1">
      <alignment vertical="top"/>
    </xf>
    <xf numFmtId="0" fontId="3" fillId="0" borderId="0" xfId="0" applyFont="1"/>
    <xf numFmtId="0" fontId="5" fillId="2" borderId="1" xfId="0" applyFont="1" applyFill="1" applyBorder="1" applyAlignment="1">
      <alignment horizontal="left" vertical="top"/>
    </xf>
    <xf numFmtId="0" fontId="6" fillId="2" borderId="1" xfId="0" applyFont="1" applyFill="1" applyBorder="1" applyAlignment="1">
      <alignment horizontal="left" vertical="top"/>
    </xf>
    <xf numFmtId="0" fontId="7" fillId="3" borderId="2" xfId="0" applyFont="1" applyFill="1" applyBorder="1" applyAlignment="1">
      <alignment horizontal="left" vertical="top"/>
    </xf>
    <xf numFmtId="0" fontId="8" fillId="3" borderId="2" xfId="0" applyFont="1" applyFill="1" applyBorder="1" applyAlignment="1">
      <alignment horizontal="left" vertical="top"/>
    </xf>
    <xf numFmtId="0" fontId="8" fillId="3" borderId="2" xfId="0" applyFont="1" applyFill="1" applyBorder="1" applyAlignment="1">
      <alignment horizontal="center" vertical="center" wrapText="1"/>
    </xf>
    <xf numFmtId="0" fontId="9" fillId="0" borderId="2" xfId="0" applyFont="1" applyBorder="1" applyAlignment="1">
      <alignment horizontal="center" vertical="center" wrapText="1"/>
    </xf>
    <xf numFmtId="2" fontId="2" fillId="2" borderId="2" xfId="0" applyNumberFormat="1" applyFont="1" applyFill="1" applyBorder="1" applyAlignment="1">
      <alignment horizontal="center" vertical="top" wrapText="1"/>
    </xf>
    <xf numFmtId="0" fontId="2" fillId="4" borderId="2" xfId="0" applyFont="1" applyFill="1" applyBorder="1" applyAlignment="1">
      <alignment horizontal="center" vertical="center" wrapText="1"/>
    </xf>
    <xf numFmtId="0" fontId="1" fillId="0" borderId="0" xfId="0" applyFont="1" applyAlignment="1">
      <alignment horizontal="left"/>
    </xf>
    <xf numFmtId="0" fontId="10" fillId="0" borderId="2" xfId="0" applyFont="1" applyBorder="1"/>
    <xf numFmtId="0" fontId="8" fillId="0" borderId="2" xfId="0" applyFont="1" applyBorder="1" applyAlignment="1">
      <alignment horizontal="left" vertical="top"/>
    </xf>
    <xf numFmtId="0" fontId="8" fillId="0" borderId="2" xfId="0" applyFont="1" applyBorder="1" applyAlignment="1">
      <alignment horizontal="center" vertical="center" wrapText="1"/>
    </xf>
    <xf numFmtId="2" fontId="2" fillId="0" borderId="2" xfId="0" applyNumberFormat="1" applyFont="1" applyBorder="1" applyAlignment="1">
      <alignment horizontal="center" vertical="top" wrapText="1"/>
    </xf>
    <xf numFmtId="0" fontId="2" fillId="0" borderId="3" xfId="0" applyFont="1" applyBorder="1" applyAlignment="1">
      <alignment horizontal="center" vertical="top" wrapText="1"/>
    </xf>
    <xf numFmtId="2" fontId="3" fillId="0" borderId="2" xfId="0" applyNumberFormat="1" applyFont="1" applyBorder="1" applyAlignment="1">
      <alignment horizontal="center" vertical="top"/>
    </xf>
    <xf numFmtId="0" fontId="2" fillId="0" borderId="2" xfId="0" applyFont="1" applyBorder="1" applyAlignment="1">
      <alignment horizontal="center" vertical="center" wrapText="1"/>
    </xf>
    <xf numFmtId="0" fontId="2" fillId="0" borderId="2" xfId="0" applyFont="1" applyBorder="1" applyAlignment="1">
      <alignment horizontal="left" vertical="top"/>
    </xf>
    <xf numFmtId="0" fontId="11" fillId="0" borderId="3" xfId="0" applyFont="1" applyBorder="1" applyAlignment="1">
      <alignment horizontal="left" vertical="top"/>
    </xf>
    <xf numFmtId="0" fontId="9" fillId="0" borderId="3" xfId="0" applyFont="1" applyBorder="1" applyAlignment="1">
      <alignment horizontal="left" vertical="top"/>
    </xf>
    <xf numFmtId="0" fontId="3" fillId="0" borderId="3" xfId="0" applyFont="1" applyBorder="1" applyAlignment="1">
      <alignment vertical="top" wrapText="1"/>
    </xf>
    <xf numFmtId="0" fontId="4" fillId="0" borderId="3" xfId="0" applyFont="1" applyBorder="1" applyAlignment="1">
      <alignment vertical="top" wrapText="1"/>
    </xf>
    <xf numFmtId="2" fontId="3" fillId="0" borderId="4" xfId="0" applyNumberFormat="1" applyFont="1" applyBorder="1" applyAlignment="1">
      <alignment horizontal="center" vertical="top" wrapText="1"/>
    </xf>
    <xf numFmtId="2" fontId="3" fillId="0" borderId="5" xfId="0" applyNumberFormat="1" applyFont="1" applyBorder="1" applyAlignment="1">
      <alignment horizontal="center" vertical="top"/>
    </xf>
    <xf numFmtId="2" fontId="2" fillId="0" borderId="3" xfId="0" applyNumberFormat="1" applyFont="1" applyBorder="1" applyAlignment="1">
      <alignment horizontal="center" vertical="top" wrapText="1"/>
    </xf>
    <xf numFmtId="2" fontId="2" fillId="2" borderId="6" xfId="0" applyNumberFormat="1" applyFont="1" applyFill="1" applyBorder="1" applyAlignment="1">
      <alignment horizontal="center" vertical="top" wrapText="1"/>
    </xf>
    <xf numFmtId="0" fontId="2" fillId="0" borderId="3" xfId="0" applyFont="1" applyBorder="1" applyAlignment="1">
      <alignment horizontal="center" vertical="center" wrapText="1"/>
    </xf>
    <xf numFmtId="0" fontId="2" fillId="0" borderId="3" xfId="0" applyFont="1" applyBorder="1" applyAlignment="1">
      <alignment horizontal="left" vertical="top"/>
    </xf>
    <xf numFmtId="0" fontId="2" fillId="0" borderId="2" xfId="0" applyFont="1" applyBorder="1" applyAlignment="1">
      <alignment horizontal="center" vertical="top" wrapText="1"/>
    </xf>
    <xf numFmtId="0" fontId="7" fillId="0" borderId="0" xfId="0" applyFont="1" applyAlignment="1">
      <alignment horizontal="left" vertical="top"/>
    </xf>
    <xf numFmtId="0" fontId="8" fillId="0" borderId="0" xfId="0" applyFont="1" applyAlignment="1">
      <alignment horizontal="left" vertical="top"/>
    </xf>
    <xf numFmtId="0" fontId="8" fillId="0" borderId="0" xfId="0" applyFont="1" applyAlignment="1">
      <alignment horizontal="center" vertical="center" wrapText="1"/>
    </xf>
    <xf numFmtId="0" fontId="9" fillId="0" borderId="0" xfId="0" applyFont="1" applyAlignment="1">
      <alignment horizontal="center" vertical="center" wrapText="1"/>
    </xf>
    <xf numFmtId="2" fontId="2" fillId="0" borderId="0" xfId="0" applyNumberFormat="1" applyFont="1" applyAlignment="1">
      <alignment horizontal="center" vertical="top" wrapText="1"/>
    </xf>
    <xf numFmtId="0" fontId="2" fillId="0" borderId="0" xfId="0" applyFont="1" applyAlignment="1">
      <alignment horizontal="center" vertical="top" wrapText="1"/>
    </xf>
    <xf numFmtId="2" fontId="2" fillId="2" borderId="1" xfId="0" applyNumberFormat="1" applyFont="1" applyFill="1" applyBorder="1" applyAlignment="1">
      <alignment horizontal="center" vertical="top" wrapText="1"/>
    </xf>
    <xf numFmtId="0" fontId="2" fillId="0" borderId="0" xfId="0" applyFont="1" applyAlignment="1">
      <alignment horizontal="center" vertical="center" wrapText="1"/>
    </xf>
    <xf numFmtId="0" fontId="10" fillId="0" borderId="0" xfId="0" applyFont="1"/>
    <xf numFmtId="0" fontId="2" fillId="0" borderId="12" xfId="0" applyFont="1" applyBorder="1" applyAlignment="1">
      <alignment horizontal="center" vertical="top" wrapText="1"/>
    </xf>
    <xf numFmtId="0" fontId="2" fillId="0" borderId="5" xfId="0" applyFont="1" applyBorder="1" applyAlignment="1">
      <alignment horizontal="left" vertical="top"/>
    </xf>
    <xf numFmtId="0" fontId="11" fillId="0" borderId="2" xfId="0" applyFont="1" applyBorder="1" applyAlignment="1">
      <alignment horizontal="left" vertical="top"/>
    </xf>
    <xf numFmtId="0" fontId="9" fillId="0" borderId="2" xfId="0" applyFont="1" applyBorder="1" applyAlignment="1">
      <alignment horizontal="left" vertical="top"/>
    </xf>
    <xf numFmtId="0" fontId="3" fillId="0" borderId="2" xfId="0" applyFont="1" applyBorder="1" applyAlignment="1">
      <alignment vertical="top" wrapText="1"/>
    </xf>
    <xf numFmtId="0" fontId="4" fillId="0" borderId="2" xfId="0" applyFont="1" applyBorder="1" applyAlignment="1">
      <alignment vertical="top" wrapText="1"/>
    </xf>
    <xf numFmtId="2" fontId="3" fillId="0" borderId="2" xfId="0" applyNumberFormat="1" applyFont="1" applyBorder="1" applyAlignment="1">
      <alignment horizontal="center" vertical="top" wrapText="1"/>
    </xf>
    <xf numFmtId="0" fontId="10" fillId="0" borderId="2" xfId="0" applyFont="1" applyBorder="1" applyAlignment="1">
      <alignment horizontal="left" vertical="top"/>
    </xf>
    <xf numFmtId="0" fontId="3" fillId="4" borderId="2" xfId="0" applyFont="1" applyFill="1" applyBorder="1" applyAlignment="1">
      <alignment horizontal="center" vertical="top"/>
    </xf>
    <xf numFmtId="2" fontId="2" fillId="2" borderId="2" xfId="0" applyNumberFormat="1" applyFont="1" applyFill="1" applyBorder="1" applyAlignment="1">
      <alignment horizontal="center" vertical="top"/>
    </xf>
    <xf numFmtId="0" fontId="3" fillId="0" borderId="2" xfId="0" applyFont="1" applyBorder="1"/>
    <xf numFmtId="0" fontId="3" fillId="0" borderId="2" xfId="0" applyFont="1" applyBorder="1" applyAlignment="1">
      <alignment wrapText="1"/>
    </xf>
    <xf numFmtId="0" fontId="4" fillId="0" borderId="2" xfId="0" applyFont="1" applyBorder="1" applyAlignment="1">
      <alignment wrapText="1"/>
    </xf>
    <xf numFmtId="0" fontId="13" fillId="0" borderId="0" xfId="0" applyFont="1" applyAlignment="1">
      <alignment horizontal="left" vertical="top"/>
    </xf>
    <xf numFmtId="0" fontId="3" fillId="0" borderId="0" xfId="0" applyFont="1" applyAlignment="1">
      <alignment horizontal="left" vertical="top"/>
    </xf>
    <xf numFmtId="2" fontId="2" fillId="2" borderId="1" xfId="0" applyNumberFormat="1" applyFont="1" applyFill="1" applyBorder="1" applyAlignment="1">
      <alignment horizontal="center" vertical="top"/>
    </xf>
    <xf numFmtId="0" fontId="3" fillId="0" borderId="2" xfId="0" applyFont="1" applyBorder="1" applyAlignment="1">
      <alignment horizontal="left" vertical="top"/>
    </xf>
    <xf numFmtId="0" fontId="4" fillId="0" borderId="2" xfId="0" applyFont="1" applyBorder="1" applyAlignment="1">
      <alignment vertical="top"/>
    </xf>
    <xf numFmtId="0" fontId="13" fillId="0" borderId="2" xfId="0" applyFont="1" applyBorder="1" applyAlignment="1">
      <alignment horizontal="left" vertical="top"/>
    </xf>
    <xf numFmtId="0" fontId="6" fillId="6" borderId="2" xfId="0" applyFont="1" applyFill="1" applyBorder="1" applyAlignment="1">
      <alignment vertical="top" wrapText="1"/>
    </xf>
    <xf numFmtId="0" fontId="14" fillId="6" borderId="2" xfId="0" applyFont="1" applyFill="1" applyBorder="1" applyAlignment="1">
      <alignment vertical="top" wrapText="1"/>
    </xf>
    <xf numFmtId="0" fontId="4" fillId="0" borderId="2" xfId="0" applyFont="1" applyBorder="1"/>
    <xf numFmtId="0" fontId="3" fillId="0" borderId="2" xfId="0" applyFont="1" applyBorder="1" applyAlignment="1">
      <alignment vertical="top"/>
    </xf>
    <xf numFmtId="0" fontId="3" fillId="0" borderId="0" xfId="0" applyFont="1" applyAlignment="1">
      <alignment vertical="top" wrapText="1"/>
    </xf>
    <xf numFmtId="0" fontId="4" fillId="0" borderId="0" xfId="0" applyFont="1" applyAlignment="1">
      <alignment wrapText="1"/>
    </xf>
    <xf numFmtId="0" fontId="3" fillId="0" borderId="0" xfId="0" applyFont="1" applyAlignment="1">
      <alignment horizontal="center" vertical="top"/>
    </xf>
    <xf numFmtId="0" fontId="1" fillId="0" borderId="2" xfId="0" applyFont="1" applyBorder="1" applyAlignment="1">
      <alignment horizontal="left" vertical="top"/>
    </xf>
    <xf numFmtId="0" fontId="3" fillId="0" borderId="2" xfId="0" applyFont="1" applyBorder="1" applyAlignment="1">
      <alignment horizontal="center" vertical="top"/>
    </xf>
    <xf numFmtId="0" fontId="4" fillId="0" borderId="2" xfId="0" applyFont="1" applyBorder="1" applyAlignment="1">
      <alignment horizontal="left" vertical="top" wrapText="1"/>
    </xf>
    <xf numFmtId="0" fontId="2" fillId="0" borderId="0" xfId="0" applyFont="1" applyAlignment="1">
      <alignment horizontal="left"/>
    </xf>
    <xf numFmtId="2" fontId="14" fillId="7" borderId="2" xfId="0" applyNumberFormat="1" applyFont="1" applyFill="1" applyBorder="1" applyAlignment="1">
      <alignment horizontal="center" vertical="top"/>
    </xf>
    <xf numFmtId="0" fontId="15" fillId="0" borderId="0" xfId="0" applyFont="1" applyAlignment="1">
      <alignment vertical="top" wrapText="1"/>
    </xf>
    <xf numFmtId="0" fontId="2" fillId="0" borderId="0" xfId="0" applyFont="1"/>
    <xf numFmtId="0" fontId="3" fillId="0" borderId="2" xfId="0" applyFont="1" applyBorder="1" applyAlignment="1">
      <alignment horizontal="left" vertical="top" wrapText="1"/>
    </xf>
    <xf numFmtId="0" fontId="15" fillId="0" borderId="2" xfId="0" applyFont="1" applyBorder="1" applyAlignment="1">
      <alignment vertical="top" wrapText="1"/>
    </xf>
    <xf numFmtId="0" fontId="16" fillId="0" borderId="0" xfId="0" applyFont="1" applyAlignment="1">
      <alignment vertical="top"/>
    </xf>
    <xf numFmtId="0" fontId="17" fillId="0" borderId="0" xfId="0" applyFont="1" applyAlignment="1">
      <alignment vertical="top"/>
    </xf>
    <xf numFmtId="0" fontId="4" fillId="0" borderId="0" xfId="0" applyFont="1" applyAlignment="1">
      <alignment vertical="top" wrapText="1"/>
    </xf>
    <xf numFmtId="0" fontId="3" fillId="4" borderId="1" xfId="0" applyFont="1" applyFill="1" applyBorder="1" applyAlignment="1">
      <alignment horizontal="center" vertical="top"/>
    </xf>
    <xf numFmtId="2" fontId="18" fillId="0" borderId="0" xfId="0" applyNumberFormat="1" applyFont="1" applyAlignment="1">
      <alignment horizontal="left" vertical="top" wrapText="1"/>
    </xf>
    <xf numFmtId="1" fontId="19" fillId="2" borderId="2" xfId="0" applyNumberFormat="1" applyFont="1" applyFill="1" applyBorder="1" applyAlignment="1">
      <alignment horizontal="center" vertical="top"/>
    </xf>
    <xf numFmtId="2" fontId="20" fillId="0" borderId="0" xfId="0" applyNumberFormat="1" applyFont="1" applyAlignment="1">
      <alignment horizontal="center" vertical="top"/>
    </xf>
    <xf numFmtId="0" fontId="21" fillId="0" borderId="2" xfId="0" applyFont="1" applyBorder="1" applyAlignment="1">
      <alignment vertical="top" wrapText="1"/>
    </xf>
    <xf numFmtId="0" fontId="3" fillId="4" borderId="2" xfId="0" applyFont="1" applyFill="1" applyBorder="1" applyAlignment="1">
      <alignment horizontal="center" vertical="top" wrapText="1"/>
    </xf>
    <xf numFmtId="0" fontId="17" fillId="0" borderId="2" xfId="0" applyFont="1" applyBorder="1"/>
    <xf numFmtId="0" fontId="22" fillId="0" borderId="0" xfId="0" applyFont="1"/>
    <xf numFmtId="0" fontId="17" fillId="0" borderId="0" xfId="0" applyFont="1" applyAlignment="1">
      <alignment horizontal="center"/>
    </xf>
    <xf numFmtId="0" fontId="3" fillId="4" borderId="14" xfId="0" applyFont="1" applyFill="1" applyBorder="1" applyAlignment="1">
      <alignment horizontal="center" vertical="top" wrapText="1"/>
    </xf>
    <xf numFmtId="0" fontId="17" fillId="0" borderId="0" xfId="0" applyFont="1"/>
    <xf numFmtId="0" fontId="23" fillId="4" borderId="1" xfId="0" applyFont="1" applyFill="1" applyBorder="1"/>
    <xf numFmtId="164" fontId="23" fillId="4" borderId="1" xfId="0" applyNumberFormat="1" applyFont="1" applyFill="1" applyBorder="1"/>
    <xf numFmtId="2" fontId="23" fillId="4" borderId="1" xfId="0" applyNumberFormat="1" applyFont="1" applyFill="1" applyBorder="1"/>
    <xf numFmtId="0" fontId="17" fillId="4" borderId="1" xfId="0" applyFont="1" applyFill="1" applyBorder="1"/>
    <xf numFmtId="1" fontId="23" fillId="4" borderId="1" xfId="0" applyNumberFormat="1" applyFont="1" applyFill="1" applyBorder="1" applyAlignment="1">
      <alignment horizontal="left"/>
    </xf>
    <xf numFmtId="164" fontId="17" fillId="0" borderId="0" xfId="0" applyNumberFormat="1" applyFont="1"/>
    <xf numFmtId="2" fontId="17" fillId="0" borderId="0" xfId="0" applyNumberFormat="1" applyFont="1"/>
    <xf numFmtId="2" fontId="18" fillId="4" borderId="2" xfId="0" applyNumberFormat="1" applyFont="1" applyFill="1" applyBorder="1"/>
    <xf numFmtId="0" fontId="18" fillId="4" borderId="2" xfId="0" applyFont="1" applyFill="1" applyBorder="1" applyAlignment="1">
      <alignment horizontal="center"/>
    </xf>
    <xf numFmtId="0" fontId="17" fillId="0" borderId="0" xfId="0" applyFont="1" applyAlignment="1">
      <alignment horizontal="left" vertical="center"/>
    </xf>
    <xf numFmtId="164" fontId="17" fillId="0" borderId="0" xfId="0" applyNumberFormat="1" applyFont="1" applyAlignment="1">
      <alignment horizontal="left" vertical="center"/>
    </xf>
    <xf numFmtId="2" fontId="17" fillId="0" borderId="2" xfId="0" applyNumberFormat="1" applyFont="1" applyBorder="1" applyAlignment="1">
      <alignment horizontal="center"/>
    </xf>
    <xf numFmtId="0" fontId="1" fillId="0" borderId="2" xfId="0" applyFont="1" applyBorder="1" applyAlignment="1">
      <alignment horizontal="center"/>
    </xf>
    <xf numFmtId="0" fontId="17" fillId="0" borderId="0" xfId="0" applyFont="1" applyAlignment="1">
      <alignment horizontal="left" vertical="top"/>
    </xf>
    <xf numFmtId="2" fontId="18" fillId="4" borderId="2" xfId="0" applyNumberFormat="1" applyFont="1" applyFill="1" applyBorder="1" applyAlignment="1">
      <alignment horizontal="center"/>
    </xf>
    <xf numFmtId="0" fontId="18" fillId="4" borderId="1" xfId="0" applyFont="1" applyFill="1" applyBorder="1" applyAlignment="1">
      <alignment horizontal="center"/>
    </xf>
    <xf numFmtId="2" fontId="18" fillId="4" borderId="1" xfId="0" applyNumberFormat="1" applyFont="1" applyFill="1" applyBorder="1" applyAlignment="1">
      <alignment horizontal="center"/>
    </xf>
    <xf numFmtId="0" fontId="1" fillId="0" borderId="0" xfId="0" applyFont="1" applyAlignment="1">
      <alignment horizontal="center"/>
    </xf>
    <xf numFmtId="0" fontId="18" fillId="0" borderId="0" xfId="0" applyFont="1" applyAlignment="1">
      <alignment horizontal="left" vertical="center"/>
    </xf>
    <xf numFmtId="0" fontId="17" fillId="0" borderId="2" xfId="0" applyFont="1" applyBorder="1" applyAlignment="1">
      <alignment horizontal="left"/>
    </xf>
    <xf numFmtId="165" fontId="17" fillId="0" borderId="2" xfId="0" applyNumberFormat="1" applyFont="1" applyBorder="1" applyAlignment="1">
      <alignment horizontal="center"/>
    </xf>
    <xf numFmtId="0" fontId="1" fillId="8" borderId="2" xfId="0" applyFont="1" applyFill="1" applyBorder="1" applyAlignment="1">
      <alignment horizontal="left"/>
    </xf>
    <xf numFmtId="164" fontId="1" fillId="8" borderId="11" xfId="0" applyNumberFormat="1" applyFont="1" applyFill="1" applyBorder="1" applyAlignment="1">
      <alignment horizontal="center"/>
    </xf>
    <xf numFmtId="166" fontId="17" fillId="0" borderId="0" xfId="0" applyNumberFormat="1" applyFont="1"/>
    <xf numFmtId="0" fontId="17" fillId="9" borderId="1" xfId="0" applyFont="1" applyFill="1" applyBorder="1"/>
    <xf numFmtId="164" fontId="1" fillId="9" borderId="11" xfId="0" applyNumberFormat="1" applyFont="1" applyFill="1" applyBorder="1" applyAlignment="1">
      <alignment horizontal="center"/>
    </xf>
    <xf numFmtId="166" fontId="17" fillId="9" borderId="1" xfId="0" applyNumberFormat="1" applyFont="1" applyFill="1" applyBorder="1"/>
    <xf numFmtId="0" fontId="18" fillId="0" borderId="0" xfId="0" applyFont="1"/>
    <xf numFmtId="2" fontId="17" fillId="9" borderId="1" xfId="0" applyNumberFormat="1" applyFont="1" applyFill="1" applyBorder="1"/>
    <xf numFmtId="0" fontId="18" fillId="0" borderId="0" xfId="0" applyFont="1" applyAlignment="1">
      <alignment horizontal="left" vertical="top"/>
    </xf>
    <xf numFmtId="166" fontId="22" fillId="0" borderId="0" xfId="0" applyNumberFormat="1" applyFont="1"/>
    <xf numFmtId="0" fontId="24" fillId="10" borderId="19" xfId="0" applyFont="1" applyFill="1" applyBorder="1" applyAlignment="1">
      <alignment horizontal="center" vertical="center" wrapText="1"/>
    </xf>
    <xf numFmtId="0" fontId="24" fillId="10" borderId="21" xfId="0" applyFont="1" applyFill="1" applyBorder="1" applyAlignment="1">
      <alignment horizontal="left" vertical="center" wrapText="1"/>
    </xf>
    <xf numFmtId="0" fontId="24" fillId="10" borderId="21" xfId="0" applyFont="1" applyFill="1" applyBorder="1" applyAlignment="1">
      <alignment horizontal="center" vertical="center" wrapText="1"/>
    </xf>
    <xf numFmtId="0" fontId="25" fillId="10" borderId="21" xfId="0" applyFont="1" applyFill="1" applyBorder="1" applyAlignment="1">
      <alignment horizontal="center" vertical="center" wrapText="1"/>
    </xf>
    <xf numFmtId="0" fontId="26" fillId="10" borderId="22" xfId="0" applyFont="1" applyFill="1" applyBorder="1" applyAlignment="1">
      <alignment horizontal="center" vertical="center" wrapText="1"/>
    </xf>
    <xf numFmtId="0" fontId="26" fillId="10" borderId="23" xfId="0" applyFont="1" applyFill="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vertical="center" wrapText="1"/>
    </xf>
    <xf numFmtId="0" fontId="16" fillId="0" borderId="25"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5" xfId="0" applyFont="1" applyBorder="1" applyAlignment="1">
      <alignment vertical="center" wrapText="1"/>
    </xf>
    <xf numFmtId="0" fontId="26" fillId="0" borderId="25" xfId="0" applyFont="1" applyBorder="1" applyAlignment="1">
      <alignment vertical="center" wrapText="1"/>
    </xf>
    <xf numFmtId="0" fontId="26" fillId="0" borderId="25" xfId="0" applyFont="1" applyBorder="1" applyAlignment="1">
      <alignment horizontal="center" vertical="center" wrapText="1"/>
    </xf>
    <xf numFmtId="0" fontId="16" fillId="0" borderId="20" xfId="0" applyFont="1" applyBorder="1" applyAlignment="1">
      <alignment horizontal="center" vertical="center" wrapText="1"/>
    </xf>
    <xf numFmtId="0" fontId="27" fillId="0" borderId="26" xfId="0" applyFont="1" applyBorder="1" applyAlignment="1">
      <alignment vertical="center" wrapText="1"/>
    </xf>
    <xf numFmtId="0" fontId="27" fillId="0" borderId="26" xfId="0" applyFont="1" applyBorder="1" applyAlignment="1">
      <alignment horizontal="center" vertical="center" wrapText="1"/>
    </xf>
    <xf numFmtId="0" fontId="24" fillId="0" borderId="24" xfId="0" applyFont="1" applyBorder="1" applyAlignment="1">
      <alignment horizontal="center" vertical="center" wrapText="1"/>
    </xf>
    <xf numFmtId="0" fontId="27" fillId="11" borderId="23" xfId="0" applyFont="1" applyFill="1" applyBorder="1" applyAlignment="1">
      <alignment vertical="center" wrapText="1"/>
    </xf>
    <xf numFmtId="0" fontId="16" fillId="11" borderId="23" xfId="0" applyFont="1" applyFill="1" applyBorder="1" applyAlignment="1">
      <alignment vertical="center" wrapText="1"/>
    </xf>
    <xf numFmtId="0" fontId="28" fillId="0" borderId="0" xfId="0" applyFont="1"/>
    <xf numFmtId="0" fontId="29" fillId="0" borderId="25" xfId="0" applyFont="1" applyBorder="1" applyAlignment="1">
      <alignment vertical="center" wrapText="1"/>
    </xf>
    <xf numFmtId="0" fontId="29" fillId="0" borderId="26" xfId="0" applyFont="1" applyBorder="1" applyAlignment="1">
      <alignment vertical="center" wrapText="1"/>
    </xf>
    <xf numFmtId="0" fontId="16" fillId="0" borderId="26" xfId="0" applyFont="1" applyBorder="1" applyAlignment="1">
      <alignment vertical="center" wrapText="1"/>
    </xf>
    <xf numFmtId="0" fontId="24" fillId="0" borderId="25" xfId="0" applyFont="1" applyBorder="1" applyAlignment="1">
      <alignment vertical="center" wrapText="1"/>
    </xf>
    <xf numFmtId="0" fontId="26" fillId="10" borderId="23" xfId="0" applyFont="1" applyFill="1" applyBorder="1" applyAlignment="1">
      <alignment horizontal="left" vertical="center" wrapText="1"/>
    </xf>
    <xf numFmtId="0" fontId="30" fillId="0" borderId="26" xfId="0" applyFont="1" applyBorder="1" applyAlignment="1">
      <alignment vertical="center" wrapText="1"/>
    </xf>
    <xf numFmtId="0" fontId="31" fillId="0" borderId="0" xfId="0" applyFont="1"/>
    <xf numFmtId="0" fontId="34" fillId="10" borderId="41" xfId="0" applyFont="1" applyFill="1" applyBorder="1" applyAlignment="1">
      <alignment horizontal="center" vertical="center" wrapText="1"/>
    </xf>
    <xf numFmtId="0" fontId="32" fillId="10" borderId="21" xfId="0" applyFont="1" applyFill="1" applyBorder="1" applyAlignment="1">
      <alignment horizontal="center" vertical="center" wrapText="1"/>
    </xf>
    <xf numFmtId="0" fontId="34" fillId="10" borderId="42" xfId="0" applyFont="1" applyFill="1" applyBorder="1" applyAlignment="1">
      <alignment horizontal="center" vertical="center" wrapText="1"/>
    </xf>
    <xf numFmtId="0" fontId="17" fillId="10" borderId="21" xfId="0" applyFont="1" applyFill="1" applyBorder="1" applyAlignment="1">
      <alignment vertical="top" wrapText="1"/>
    </xf>
    <xf numFmtId="0" fontId="17" fillId="10" borderId="43" xfId="0" applyFont="1" applyFill="1" applyBorder="1" applyAlignment="1">
      <alignment vertical="top" wrapText="1"/>
    </xf>
    <xf numFmtId="0" fontId="17" fillId="10" borderId="42" xfId="0" applyFont="1" applyFill="1" applyBorder="1" applyAlignment="1">
      <alignment vertical="top" wrapText="1"/>
    </xf>
    <xf numFmtId="0" fontId="35" fillId="0" borderId="24" xfId="0" applyFont="1" applyBorder="1" applyAlignment="1">
      <alignment horizontal="center" vertical="center" wrapText="1"/>
    </xf>
    <xf numFmtId="0" fontId="36" fillId="0" borderId="25" xfId="0" applyFont="1" applyBorder="1" applyAlignment="1">
      <alignment vertical="center" wrapText="1"/>
    </xf>
    <xf numFmtId="0" fontId="35" fillId="0" borderId="20" xfId="0" applyFont="1" applyBorder="1" applyAlignment="1">
      <alignment horizontal="center" vertical="center" wrapText="1"/>
    </xf>
    <xf numFmtId="0" fontId="36" fillId="0" borderId="26" xfId="0" applyFont="1" applyBorder="1" applyAlignment="1">
      <alignment vertical="center" wrapText="1"/>
    </xf>
    <xf numFmtId="0" fontId="37" fillId="0" borderId="24" xfId="0" applyFont="1" applyBorder="1" applyAlignment="1">
      <alignment horizontal="center" vertical="center" wrapText="1"/>
    </xf>
    <xf numFmtId="0" fontId="38" fillId="0" borderId="25" xfId="0" applyFont="1" applyBorder="1" applyAlignment="1">
      <alignment horizontal="right" vertical="center" wrapText="1"/>
    </xf>
    <xf numFmtId="0" fontId="39" fillId="11" borderId="23" xfId="0" applyFont="1" applyFill="1" applyBorder="1" applyAlignment="1">
      <alignment vertical="center" wrapText="1"/>
    </xf>
    <xf numFmtId="0" fontId="38" fillId="0" borderId="25" xfId="0" applyFont="1" applyBorder="1" applyAlignment="1">
      <alignment vertical="center" wrapText="1"/>
    </xf>
    <xf numFmtId="0" fontId="39" fillId="0" borderId="25" xfId="0" applyFont="1" applyBorder="1" applyAlignment="1">
      <alignment vertical="center" wrapText="1"/>
    </xf>
    <xf numFmtId="0" fontId="40" fillId="0" borderId="0" xfId="0" applyFont="1"/>
    <xf numFmtId="0" fontId="41" fillId="0" borderId="0" xfId="0" applyFont="1"/>
    <xf numFmtId="0" fontId="24" fillId="10" borderId="41" xfId="0" applyFont="1" applyFill="1" applyBorder="1" applyAlignment="1">
      <alignment horizontal="center" vertical="center" wrapText="1"/>
    </xf>
    <xf numFmtId="0" fontId="40" fillId="10" borderId="21" xfId="0" applyFont="1" applyFill="1" applyBorder="1" applyAlignment="1">
      <alignment horizontal="center" vertical="top" wrapText="1"/>
    </xf>
    <xf numFmtId="0" fontId="42" fillId="0" borderId="24" xfId="0" applyFont="1" applyBorder="1" applyAlignment="1">
      <alignment horizontal="center" vertical="center" wrapText="1"/>
    </xf>
    <xf numFmtId="0" fontId="43" fillId="0" borderId="25" xfId="0" applyFont="1" applyBorder="1" applyAlignment="1">
      <alignment horizontal="center" vertical="center" wrapText="1"/>
    </xf>
    <xf numFmtId="0" fontId="41" fillId="10" borderId="19" xfId="0" applyFont="1" applyFill="1" applyBorder="1" applyAlignment="1">
      <alignment vertical="center" wrapText="1"/>
    </xf>
    <xf numFmtId="0" fontId="41" fillId="10" borderId="41" xfId="0" applyFont="1" applyFill="1" applyBorder="1" applyAlignment="1">
      <alignment vertical="center" wrapText="1"/>
    </xf>
    <xf numFmtId="0" fontId="25" fillId="10" borderId="41" xfId="0" applyFont="1" applyFill="1" applyBorder="1" applyAlignment="1">
      <alignment horizontal="center" vertical="center" wrapText="1"/>
    </xf>
    <xf numFmtId="0" fontId="40" fillId="10" borderId="41" xfId="0" applyFont="1" applyFill="1" applyBorder="1" applyAlignment="1">
      <alignment vertical="top" wrapText="1"/>
    </xf>
    <xf numFmtId="0" fontId="40" fillId="10" borderId="21" xfId="0" applyFont="1" applyFill="1" applyBorder="1" applyAlignment="1">
      <alignment vertical="top" wrapText="1"/>
    </xf>
    <xf numFmtId="0" fontId="39" fillId="0" borderId="25" xfId="0" applyFont="1" applyBorder="1" applyAlignment="1">
      <alignment horizontal="center" vertical="center" wrapText="1"/>
    </xf>
    <xf numFmtId="0" fontId="42" fillId="0" borderId="20" xfId="0" applyFont="1" applyBorder="1" applyAlignment="1">
      <alignment horizontal="center" vertical="center" wrapText="1"/>
    </xf>
    <xf numFmtId="0" fontId="39" fillId="0" borderId="26" xfId="0" applyFont="1" applyBorder="1" applyAlignment="1">
      <alignment vertical="center" wrapText="1"/>
    </xf>
    <xf numFmtId="0" fontId="39" fillId="0" borderId="26" xfId="0" applyFont="1" applyBorder="1" applyAlignment="1">
      <alignment horizontal="center" vertical="center" wrapText="1"/>
    </xf>
    <xf numFmtId="0" fontId="24" fillId="10" borderId="47" xfId="0" applyFont="1" applyFill="1" applyBorder="1" applyAlignment="1">
      <alignment horizontal="center" vertical="center" wrapText="1"/>
    </xf>
    <xf numFmtId="0" fontId="44" fillId="0" borderId="24" xfId="0" applyFont="1" applyBorder="1" applyAlignment="1">
      <alignment horizontal="center" vertical="center" wrapText="1"/>
    </xf>
    <xf numFmtId="0" fontId="33" fillId="0" borderId="25" xfId="0" applyFont="1" applyBorder="1" applyAlignment="1">
      <alignment vertical="center" wrapText="1"/>
    </xf>
    <xf numFmtId="0" fontId="45" fillId="11" borderId="23" xfId="0" applyFont="1" applyFill="1" applyBorder="1" applyAlignment="1">
      <alignment vertical="center" wrapText="1"/>
    </xf>
    <xf numFmtId="0" fontId="45" fillId="0" borderId="25" xfId="0" applyFont="1" applyBorder="1" applyAlignment="1">
      <alignment vertical="center" wrapText="1"/>
    </xf>
    <xf numFmtId="0" fontId="26" fillId="10" borderId="42" xfId="0" applyFont="1" applyFill="1" applyBorder="1" applyAlignment="1">
      <alignment horizontal="left" vertical="center" wrapText="1"/>
    </xf>
    <xf numFmtId="0" fontId="26" fillId="10" borderId="21" xfId="0" applyFont="1" applyFill="1" applyBorder="1" applyAlignment="1">
      <alignment horizontal="center" vertical="center" wrapText="1"/>
    </xf>
    <xf numFmtId="0" fontId="42" fillId="0" borderId="24" xfId="0" applyFont="1" applyBorder="1" applyAlignment="1">
      <alignment horizontal="left" vertical="center" wrapText="1"/>
    </xf>
    <xf numFmtId="0" fontId="45" fillId="0" borderId="25" xfId="0" applyFont="1" applyBorder="1" applyAlignment="1">
      <alignment horizontal="center" vertical="center" wrapText="1"/>
    </xf>
    <xf numFmtId="0" fontId="42" fillId="0" borderId="24" xfId="0" applyFont="1" applyBorder="1" applyAlignment="1">
      <alignment vertical="center" wrapText="1"/>
    </xf>
    <xf numFmtId="0" fontId="26" fillId="10" borderId="22" xfId="0" applyFont="1" applyFill="1" applyBorder="1" applyAlignment="1">
      <alignment horizontal="left" vertical="center" wrapText="1"/>
    </xf>
    <xf numFmtId="0" fontId="41" fillId="0" borderId="37" xfId="0" applyFont="1" applyBorder="1" applyAlignment="1">
      <alignment horizontal="left" vertical="center" wrapText="1"/>
    </xf>
    <xf numFmtId="0" fontId="43" fillId="0" borderId="15" xfId="0" applyFont="1" applyBorder="1" applyAlignment="1">
      <alignment vertical="center" wrapText="1"/>
    </xf>
    <xf numFmtId="0" fontId="41" fillId="0" borderId="25" xfId="0" applyFont="1" applyBorder="1" applyAlignment="1">
      <alignment horizontal="left" vertical="center" wrapText="1"/>
    </xf>
    <xf numFmtId="0" fontId="41" fillId="0" borderId="24" xfId="0" applyFont="1" applyBorder="1" applyAlignment="1">
      <alignment horizontal="left" vertical="center" wrapText="1"/>
    </xf>
    <xf numFmtId="0" fontId="41" fillId="0" borderId="25" xfId="0" applyFont="1" applyBorder="1" applyAlignment="1">
      <alignment vertical="center" wrapText="1"/>
    </xf>
    <xf numFmtId="0" fontId="41" fillId="0" borderId="20" xfId="0" applyFont="1" applyBorder="1" applyAlignment="1">
      <alignment horizontal="left" vertical="center" wrapText="1"/>
    </xf>
    <xf numFmtId="0" fontId="41" fillId="0" borderId="26" xfId="0" applyFont="1" applyBorder="1" applyAlignment="1">
      <alignment vertical="center" wrapText="1"/>
    </xf>
    <xf numFmtId="0" fontId="45" fillId="0" borderId="26" xfId="0" applyFont="1" applyBorder="1" applyAlignment="1">
      <alignment vertical="center" wrapText="1"/>
    </xf>
    <xf numFmtId="0" fontId="24" fillId="12" borderId="21" xfId="0" applyFont="1" applyFill="1" applyBorder="1" applyAlignment="1">
      <alignment horizontal="center" vertical="center" wrapText="1"/>
    </xf>
    <xf numFmtId="0" fontId="26" fillId="12" borderId="22" xfId="0" applyFont="1" applyFill="1" applyBorder="1" applyAlignment="1">
      <alignment horizontal="center" vertical="center" wrapText="1"/>
    </xf>
    <xf numFmtId="0" fontId="26" fillId="12" borderId="23" xfId="0" applyFont="1" applyFill="1" applyBorder="1" applyAlignment="1">
      <alignment horizontal="center" vertical="center" wrapText="1"/>
    </xf>
    <xf numFmtId="0" fontId="41" fillId="0" borderId="24"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26" xfId="0" applyFont="1" applyBorder="1" applyAlignment="1">
      <alignment horizontal="left" vertical="center" wrapText="1"/>
    </xf>
    <xf numFmtId="0" fontId="41" fillId="0" borderId="15" xfId="0" applyFont="1" applyBorder="1" applyAlignment="1">
      <alignment horizontal="center" vertical="center" wrapText="1"/>
    </xf>
    <xf numFmtId="0" fontId="41" fillId="0" borderId="37" xfId="0" applyFont="1" applyBorder="1" applyAlignment="1">
      <alignment vertical="center" wrapText="1"/>
    </xf>
    <xf numFmtId="0" fontId="41" fillId="0" borderId="54" xfId="0" applyFont="1" applyBorder="1" applyAlignment="1">
      <alignment vertical="center" wrapText="1"/>
    </xf>
    <xf numFmtId="0" fontId="45" fillId="0" borderId="24" xfId="0" applyFont="1" applyBorder="1" applyAlignment="1">
      <alignment horizontal="center" vertical="center" wrapText="1"/>
    </xf>
    <xf numFmtId="0" fontId="41" fillId="0" borderId="20" xfId="0" applyFont="1" applyBorder="1" applyAlignment="1">
      <alignment vertical="center" wrapText="1"/>
    </xf>
    <xf numFmtId="0" fontId="26" fillId="10" borderId="22" xfId="0" applyFont="1" applyFill="1" applyBorder="1" applyAlignment="1">
      <alignment horizontal="right" vertical="center" wrapText="1"/>
    </xf>
    <xf numFmtId="0" fontId="41" fillId="0" borderId="24" xfId="0" applyFont="1" applyBorder="1" applyAlignment="1">
      <alignment horizontal="right" vertical="center" wrapText="1"/>
    </xf>
    <xf numFmtId="0" fontId="41" fillId="0" borderId="20" xfId="0" applyFont="1" applyBorder="1" applyAlignment="1">
      <alignment horizontal="right" vertical="center" wrapText="1"/>
    </xf>
    <xf numFmtId="0" fontId="46" fillId="10" borderId="55" xfId="0" applyFont="1" applyFill="1" applyBorder="1" applyAlignment="1">
      <alignment horizontal="center" vertical="center" wrapText="1"/>
    </xf>
    <xf numFmtId="0" fontId="47" fillId="10" borderId="56" xfId="0" applyFont="1" applyFill="1" applyBorder="1" applyAlignment="1">
      <alignment horizontal="center" vertical="center" wrapText="1"/>
    </xf>
    <xf numFmtId="0" fontId="48" fillId="10" borderId="22" xfId="0" applyFont="1" applyFill="1" applyBorder="1" applyAlignment="1">
      <alignment horizontal="center" vertical="center" wrapText="1"/>
    </xf>
    <xf numFmtId="0" fontId="48" fillId="10" borderId="23" xfId="0" applyFont="1" applyFill="1" applyBorder="1" applyAlignment="1">
      <alignment horizontal="center" vertical="center" wrapText="1"/>
    </xf>
    <xf numFmtId="0" fontId="46" fillId="0" borderId="15" xfId="0" applyFont="1" applyBorder="1" applyAlignment="1">
      <alignment horizontal="left" vertical="center" wrapText="1"/>
    </xf>
    <xf numFmtId="0" fontId="46" fillId="0" borderId="37" xfId="0" applyFont="1" applyBorder="1" applyAlignment="1">
      <alignment vertical="center" wrapText="1"/>
    </xf>
    <xf numFmtId="0" fontId="45" fillId="0" borderId="24" xfId="0" applyFont="1" applyBorder="1" applyAlignment="1">
      <alignment vertical="center" wrapText="1"/>
    </xf>
    <xf numFmtId="0" fontId="45" fillId="0" borderId="20" xfId="0" applyFont="1" applyBorder="1" applyAlignment="1">
      <alignment vertical="center" wrapText="1"/>
    </xf>
    <xf numFmtId="0" fontId="46" fillId="0" borderId="24" xfId="0" applyFont="1" applyBorder="1" applyAlignment="1">
      <alignment horizontal="left" vertical="center" wrapText="1"/>
    </xf>
    <xf numFmtId="0" fontId="46" fillId="0" borderId="25" xfId="0" applyFont="1" applyBorder="1" applyAlignment="1">
      <alignment vertical="center" wrapText="1"/>
    </xf>
    <xf numFmtId="0" fontId="42" fillId="0" borderId="25" xfId="0" applyFont="1" applyBorder="1" applyAlignment="1">
      <alignment vertical="center" wrapText="1"/>
    </xf>
    <xf numFmtId="0" fontId="39" fillId="0" borderId="24" xfId="0" applyFont="1" applyBorder="1" applyAlignment="1">
      <alignment vertical="center" wrapText="1"/>
    </xf>
    <xf numFmtId="0" fontId="42" fillId="0" borderId="37" xfId="0" applyFont="1" applyBorder="1" applyAlignment="1">
      <alignment vertical="center" wrapText="1"/>
    </xf>
    <xf numFmtId="0" fontId="42" fillId="0" borderId="25" xfId="0" applyFont="1" applyBorder="1" applyAlignment="1">
      <alignment horizontal="left" vertical="center" wrapText="1"/>
    </xf>
    <xf numFmtId="0" fontId="42" fillId="0" borderId="37" xfId="0" applyFont="1" applyBorder="1" applyAlignment="1">
      <alignment horizontal="left" vertical="center" wrapText="1"/>
    </xf>
    <xf numFmtId="0" fontId="41" fillId="0" borderId="29" xfId="0" applyFont="1" applyBorder="1" applyAlignment="1">
      <alignment vertical="center" wrapText="1"/>
    </xf>
    <xf numFmtId="0" fontId="42" fillId="0" borderId="26" xfId="0" applyFont="1" applyBorder="1" applyAlignment="1">
      <alignment vertical="center" wrapText="1"/>
    </xf>
    <xf numFmtId="0" fontId="42" fillId="0" borderId="20" xfId="0" applyFont="1" applyBorder="1" applyAlignment="1">
      <alignment horizontal="left" vertical="center" wrapText="1"/>
    </xf>
    <xf numFmtId="0" fontId="24" fillId="10" borderId="60"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43" fillId="0" borderId="25" xfId="0" applyFont="1" applyBorder="1" applyAlignment="1">
      <alignment vertical="center" wrapText="1"/>
    </xf>
    <xf numFmtId="0" fontId="43" fillId="0" borderId="26" xfId="0" applyFont="1" applyBorder="1" applyAlignment="1">
      <alignment vertical="center" wrapText="1"/>
    </xf>
    <xf numFmtId="0" fontId="43" fillId="11" borderId="23" xfId="0" applyFont="1" applyFill="1" applyBorder="1" applyAlignment="1">
      <alignment vertical="center" wrapText="1"/>
    </xf>
    <xf numFmtId="0" fontId="33" fillId="10" borderId="60" xfId="0" applyFont="1" applyFill="1" applyBorder="1" applyAlignment="1">
      <alignment horizontal="center" vertical="center" wrapText="1"/>
    </xf>
    <xf numFmtId="0" fontId="24" fillId="10" borderId="42" xfId="0" applyFont="1" applyFill="1" applyBorder="1" applyAlignment="1">
      <alignment horizontal="center" vertical="center" wrapText="1"/>
    </xf>
    <xf numFmtId="0" fontId="41" fillId="10" borderId="60" xfId="0" applyFont="1" applyFill="1" applyBorder="1" applyAlignment="1">
      <alignment vertical="center" wrapText="1"/>
    </xf>
    <xf numFmtId="0" fontId="40" fillId="10" borderId="42" xfId="0" applyFont="1" applyFill="1" applyBorder="1" applyAlignment="1">
      <alignment vertical="top" wrapText="1"/>
    </xf>
    <xf numFmtId="0" fontId="47" fillId="10" borderId="41" xfId="0" applyFont="1" applyFill="1" applyBorder="1" applyAlignment="1">
      <alignment horizontal="center" vertical="center" wrapText="1"/>
    </xf>
    <xf numFmtId="0" fontId="47" fillId="10" borderId="23" xfId="0" applyFont="1" applyFill="1" applyBorder="1" applyAlignment="1">
      <alignment horizontal="center" vertical="center" wrapText="1"/>
    </xf>
    <xf numFmtId="0" fontId="46" fillId="0" borderId="24" xfId="0" applyFont="1" applyBorder="1" applyAlignment="1">
      <alignment horizontal="center" vertical="center" wrapText="1"/>
    </xf>
    <xf numFmtId="0" fontId="47" fillId="12" borderId="21" xfId="0" applyFont="1" applyFill="1" applyBorder="1" applyAlignment="1">
      <alignment horizontal="center" vertical="center" wrapText="1"/>
    </xf>
    <xf numFmtId="0" fontId="46" fillId="12" borderId="55" xfId="0" applyFont="1" applyFill="1" applyBorder="1" applyAlignment="1">
      <alignment horizontal="center" vertical="center" wrapText="1"/>
    </xf>
    <xf numFmtId="0" fontId="47" fillId="12" borderId="56" xfId="0" applyFont="1" applyFill="1" applyBorder="1" applyAlignment="1">
      <alignment horizontal="center" vertical="center" wrapText="1"/>
    </xf>
    <xf numFmtId="0" fontId="46" fillId="0" borderId="15" xfId="0" applyFont="1" applyBorder="1" applyAlignment="1">
      <alignment horizontal="center" vertical="center" wrapText="1"/>
    </xf>
    <xf numFmtId="0" fontId="5" fillId="0" borderId="2" xfId="0" applyFont="1" applyBorder="1" applyAlignment="1">
      <alignment vertical="top" wrapText="1"/>
    </xf>
    <xf numFmtId="0" fontId="5" fillId="0" borderId="2" xfId="0" applyFont="1" applyBorder="1" applyAlignment="1">
      <alignment vertical="top"/>
    </xf>
    <xf numFmtId="2" fontId="2" fillId="4"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2" fontId="2" fillId="4" borderId="10" xfId="0" applyNumberFormat="1" applyFont="1" applyFill="1" applyBorder="1" applyAlignment="1">
      <alignment horizontal="center" vertical="center" wrapText="1"/>
    </xf>
    <xf numFmtId="2" fontId="2" fillId="4" borderId="11"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0" fontId="2" fillId="5" borderId="2" xfId="0" applyFont="1" applyFill="1" applyBorder="1" applyAlignment="1">
      <alignment horizontal="center" vertical="center"/>
    </xf>
    <xf numFmtId="0" fontId="0" fillId="0" borderId="0" xfId="0" applyFont="1" applyAlignment="1"/>
    <xf numFmtId="0" fontId="9" fillId="0" borderId="7" xfId="0" applyFont="1" applyBorder="1" applyAlignment="1">
      <alignment horizontal="center" vertical="center" wrapText="1"/>
    </xf>
    <xf numFmtId="0" fontId="12" fillId="0" borderId="8" xfId="0" applyFont="1" applyBorder="1"/>
    <xf numFmtId="0" fontId="12" fillId="0" borderId="9" xfId="0" applyFont="1" applyBorder="1"/>
    <xf numFmtId="0" fontId="4" fillId="0" borderId="7" xfId="0" applyFont="1" applyBorder="1" applyAlignment="1">
      <alignment horizontal="center" vertical="top" wrapText="1"/>
    </xf>
    <xf numFmtId="0" fontId="11" fillId="0" borderId="7" xfId="0" applyFont="1" applyBorder="1" applyAlignment="1">
      <alignment horizontal="left" vertical="top"/>
    </xf>
    <xf numFmtId="0" fontId="13" fillId="0" borderId="3" xfId="0" applyFont="1" applyBorder="1" applyAlignment="1">
      <alignment horizontal="center" vertical="top"/>
    </xf>
    <xf numFmtId="0" fontId="12" fillId="0" borderId="13" xfId="0" applyFont="1" applyBorder="1"/>
    <xf numFmtId="0" fontId="3" fillId="0" borderId="3" xfId="0" applyFont="1" applyBorder="1" applyAlignment="1">
      <alignment horizontal="left" vertical="top" wrapText="1"/>
    </xf>
    <xf numFmtId="0" fontId="12" fillId="0" borderId="12" xfId="0" applyFont="1" applyBorder="1"/>
    <xf numFmtId="0" fontId="13" fillId="0" borderId="3" xfId="0" applyFont="1" applyBorder="1" applyAlignment="1">
      <alignment horizontal="left" vertical="top"/>
    </xf>
    <xf numFmtId="2" fontId="2" fillId="2" borderId="3" xfId="0" applyNumberFormat="1" applyFont="1" applyFill="1" applyBorder="1" applyAlignment="1">
      <alignment horizontal="center" vertical="top"/>
    </xf>
    <xf numFmtId="0" fontId="18" fillId="4" borderId="7" xfId="0" applyFont="1" applyFill="1" applyBorder="1" applyAlignment="1">
      <alignment horizontal="left"/>
    </xf>
    <xf numFmtId="0" fontId="18" fillId="4" borderId="7" xfId="0" applyFont="1" applyFill="1" applyBorder="1" applyAlignment="1">
      <alignment horizontal="center"/>
    </xf>
    <xf numFmtId="0" fontId="16" fillId="0" borderId="16" xfId="0" applyFont="1" applyBorder="1" applyAlignment="1">
      <alignment vertical="center" wrapText="1"/>
    </xf>
    <xf numFmtId="0" fontId="12" fillId="0" borderId="17" xfId="0" applyFont="1" applyBorder="1"/>
    <xf numFmtId="0" fontId="12" fillId="0" borderId="18" xfId="0" applyFont="1" applyBorder="1"/>
    <xf numFmtId="0" fontId="24" fillId="10" borderId="15" xfId="0" applyFont="1" applyFill="1" applyBorder="1" applyAlignment="1">
      <alignment horizontal="center" vertical="center" wrapText="1"/>
    </xf>
    <xf numFmtId="0" fontId="12" fillId="0" borderId="20" xfId="0" applyFont="1" applyBorder="1"/>
    <xf numFmtId="0" fontId="24" fillId="10" borderId="16" xfId="0" applyFont="1" applyFill="1" applyBorder="1" applyAlignment="1">
      <alignment horizontal="center" vertical="center" wrapText="1"/>
    </xf>
    <xf numFmtId="0" fontId="24" fillId="0" borderId="31" xfId="0" applyFont="1" applyBorder="1" applyAlignment="1">
      <alignment horizontal="center" vertical="center" wrapText="1"/>
    </xf>
    <xf numFmtId="0" fontId="12" fillId="0" borderId="32" xfId="0" applyFont="1" applyBorder="1"/>
    <xf numFmtId="0" fontId="24" fillId="0" borderId="31" xfId="0" applyFont="1" applyBorder="1" applyAlignment="1">
      <alignment vertical="center" wrapText="1"/>
    </xf>
    <xf numFmtId="0" fontId="12" fillId="0" borderId="29" xfId="0" applyFont="1" applyBorder="1"/>
    <xf numFmtId="0" fontId="24" fillId="10" borderId="27" xfId="0" applyFont="1" applyFill="1" applyBorder="1" applyAlignment="1">
      <alignment horizontal="center" vertical="center" wrapText="1"/>
    </xf>
    <xf numFmtId="0" fontId="12" fillId="0" borderId="28" xfId="0" applyFont="1" applyBorder="1"/>
    <xf numFmtId="0" fontId="12" fillId="0" borderId="30" xfId="0" applyFont="1" applyBorder="1"/>
    <xf numFmtId="0" fontId="12" fillId="0" borderId="25" xfId="0" applyFont="1" applyBorder="1"/>
    <xf numFmtId="0" fontId="12" fillId="0" borderId="33" xfId="0" applyFont="1" applyBorder="1"/>
    <xf numFmtId="0" fontId="12" fillId="0" borderId="34" xfId="0" applyFont="1" applyBorder="1"/>
    <xf numFmtId="0" fontId="24" fillId="0" borderId="31" xfId="0" applyFont="1" applyBorder="1" applyAlignment="1">
      <alignment horizontal="left" vertical="center" wrapText="1"/>
    </xf>
    <xf numFmtId="0" fontId="32" fillId="10" borderId="15" xfId="0" applyFont="1" applyFill="1" applyBorder="1" applyAlignment="1">
      <alignment horizontal="center" vertical="center" wrapText="1"/>
    </xf>
    <xf numFmtId="0" fontId="33" fillId="10" borderId="15" xfId="0" applyFont="1" applyFill="1" applyBorder="1" applyAlignment="1">
      <alignment horizontal="center" vertical="center" wrapText="1"/>
    </xf>
    <xf numFmtId="0" fontId="32" fillId="10" borderId="27" xfId="0" applyFont="1" applyFill="1" applyBorder="1" applyAlignment="1">
      <alignment horizontal="center" vertical="center" wrapText="1"/>
    </xf>
    <xf numFmtId="0" fontId="12" fillId="0" borderId="36" xfId="0" applyFont="1" applyBorder="1"/>
    <xf numFmtId="0" fontId="12" fillId="0" borderId="37" xfId="0" applyFont="1" applyBorder="1"/>
    <xf numFmtId="0" fontId="34" fillId="10" borderId="39" xfId="0" applyFont="1" applyFill="1" applyBorder="1" applyAlignment="1">
      <alignment horizontal="center" vertical="center" wrapText="1"/>
    </xf>
    <xf numFmtId="0" fontId="12" fillId="0" borderId="40" xfId="0" applyFont="1" applyBorder="1"/>
    <xf numFmtId="0" fontId="26" fillId="10" borderId="31" xfId="0" applyFont="1" applyFill="1" applyBorder="1" applyAlignment="1">
      <alignment horizontal="center" vertical="center" wrapText="1"/>
    </xf>
    <xf numFmtId="0" fontId="32" fillId="10" borderId="35" xfId="0" applyFont="1" applyFill="1" applyBorder="1" applyAlignment="1">
      <alignment horizontal="center" vertical="center" wrapText="1"/>
    </xf>
    <xf numFmtId="0" fontId="12" fillId="0" borderId="38" xfId="0" applyFont="1" applyBorder="1"/>
    <xf numFmtId="0" fontId="24" fillId="10" borderId="44" xfId="0" applyFont="1" applyFill="1" applyBorder="1" applyAlignment="1">
      <alignment horizontal="center" vertical="center" wrapText="1"/>
    </xf>
    <xf numFmtId="0" fontId="12" fillId="0" borderId="45" xfId="0" applyFont="1" applyBorder="1"/>
    <xf numFmtId="0" fontId="33" fillId="0" borderId="31" xfId="0" applyFont="1" applyBorder="1" applyAlignment="1">
      <alignment horizontal="right" vertical="center" wrapText="1"/>
    </xf>
    <xf numFmtId="0" fontId="12" fillId="0" borderId="46" xfId="0" applyFont="1" applyBorder="1"/>
    <xf numFmtId="0" fontId="33" fillId="0" borderId="16" xfId="0" applyFont="1" applyBorder="1" applyAlignment="1">
      <alignment horizontal="right" vertical="center" wrapText="1"/>
    </xf>
    <xf numFmtId="0" fontId="33" fillId="0" borderId="16" xfId="0" applyFont="1" applyBorder="1" applyAlignment="1">
      <alignment horizontal="center" vertical="center" wrapText="1"/>
    </xf>
    <xf numFmtId="0" fontId="25" fillId="10" borderId="39" xfId="0" applyFont="1" applyFill="1" applyBorder="1" applyAlignment="1">
      <alignment horizontal="center" vertical="center" wrapText="1"/>
    </xf>
    <xf numFmtId="0" fontId="12" fillId="0" borderId="51" xfId="0" applyFont="1" applyBorder="1"/>
    <xf numFmtId="0" fontId="24" fillId="10" borderId="52" xfId="0" applyFont="1" applyFill="1" applyBorder="1" applyAlignment="1">
      <alignment horizontal="center" vertical="center" wrapText="1"/>
    </xf>
    <xf numFmtId="0" fontId="12" fillId="0" borderId="53" xfId="0" applyFont="1" applyBorder="1"/>
    <xf numFmtId="0" fontId="24" fillId="10" borderId="48" xfId="0" applyFont="1" applyFill="1" applyBorder="1" applyAlignment="1">
      <alignment horizontal="center" vertical="center" wrapText="1"/>
    </xf>
    <xf numFmtId="0" fontId="12" fillId="0" borderId="49" xfId="0" applyFont="1" applyBorder="1"/>
    <xf numFmtId="0" fontId="12" fillId="0" borderId="50" xfId="0" applyFont="1" applyBorder="1"/>
    <xf numFmtId="0" fontId="46" fillId="0" borderId="31" xfId="0" applyFont="1" applyBorder="1" applyAlignment="1">
      <alignment horizontal="center" vertical="center" wrapText="1"/>
    </xf>
    <xf numFmtId="0" fontId="43" fillId="0" borderId="15" xfId="0" applyFont="1" applyBorder="1" applyAlignment="1">
      <alignment vertical="center" wrapText="1"/>
    </xf>
    <xf numFmtId="0" fontId="12" fillId="0" borderId="24" xfId="0" applyFont="1" applyBorder="1"/>
    <xf numFmtId="0" fontId="41" fillId="0" borderId="15" xfId="0" applyFont="1" applyBorder="1" applyAlignment="1">
      <alignment horizontal="left" vertical="center" wrapText="1"/>
    </xf>
    <xf numFmtId="0" fontId="24" fillId="12" borderId="16" xfId="0" applyFont="1" applyFill="1" applyBorder="1" applyAlignment="1">
      <alignment horizontal="center" vertical="center" wrapText="1"/>
    </xf>
    <xf numFmtId="0" fontId="24" fillId="12" borderId="15" xfId="0" applyFont="1" applyFill="1" applyBorder="1" applyAlignment="1">
      <alignment horizontal="center" vertical="center" wrapText="1"/>
    </xf>
    <xf numFmtId="0" fontId="33" fillId="12" borderId="15" xfId="0" applyFont="1" applyFill="1" applyBorder="1" applyAlignment="1">
      <alignment horizontal="center" vertical="center" wrapText="1"/>
    </xf>
    <xf numFmtId="0" fontId="41" fillId="0" borderId="15" xfId="0" applyFont="1" applyBorder="1" applyAlignment="1">
      <alignment horizontal="center" vertical="center" wrapText="1"/>
    </xf>
    <xf numFmtId="0" fontId="41" fillId="0" borderId="15" xfId="0" applyFont="1" applyBorder="1" applyAlignment="1">
      <alignment vertical="center" wrapText="1"/>
    </xf>
    <xf numFmtId="0" fontId="45" fillId="0" borderId="15" xfId="0" applyFont="1" applyBorder="1" applyAlignment="1">
      <alignment horizontal="center" vertical="center" wrapText="1"/>
    </xf>
    <xf numFmtId="0" fontId="41" fillId="0" borderId="15" xfId="0" applyFont="1" applyBorder="1" applyAlignment="1">
      <alignment horizontal="right" vertical="center" wrapText="1"/>
    </xf>
    <xf numFmtId="0" fontId="46" fillId="0" borderId="15" xfId="0" applyFont="1" applyBorder="1" applyAlignment="1">
      <alignment horizontal="left" vertical="center" wrapText="1"/>
    </xf>
    <xf numFmtId="0" fontId="45" fillId="0" borderId="15" xfId="0" applyFont="1" applyBorder="1" applyAlignment="1">
      <alignment vertical="center" wrapText="1"/>
    </xf>
    <xf numFmtId="0" fontId="24" fillId="10" borderId="39" xfId="0" applyFont="1" applyFill="1" applyBorder="1" applyAlignment="1">
      <alignment horizontal="center" vertical="center" wrapText="1"/>
    </xf>
    <xf numFmtId="0" fontId="33" fillId="0" borderId="31" xfId="0" applyFont="1" applyBorder="1" applyAlignment="1">
      <alignment horizontal="center" vertical="center" wrapText="1"/>
    </xf>
    <xf numFmtId="0" fontId="33" fillId="0" borderId="57" xfId="0" applyFont="1" applyBorder="1" applyAlignment="1">
      <alignment horizontal="center" vertical="center" wrapText="1"/>
    </xf>
    <xf numFmtId="0" fontId="12" fillId="0" borderId="58" xfId="0" applyFont="1" applyBorder="1"/>
    <xf numFmtId="0" fontId="24" fillId="10" borderId="15" xfId="0" applyFont="1" applyFill="1" applyBorder="1" applyAlignment="1">
      <alignment horizontal="center" vertical="center" textRotation="90" wrapText="1"/>
    </xf>
    <xf numFmtId="0" fontId="24" fillId="10" borderId="35" xfId="0" applyFont="1" applyFill="1" applyBorder="1" applyAlignment="1">
      <alignment horizontal="center" vertical="center" textRotation="90" wrapText="1"/>
    </xf>
    <xf numFmtId="0" fontId="12" fillId="0" borderId="59" xfId="0" applyFont="1" applyBorder="1"/>
    <xf numFmtId="0" fontId="49" fillId="0" borderId="15" xfId="0" applyFont="1" applyBorder="1" applyAlignment="1">
      <alignment horizontal="left" vertical="center" wrapText="1"/>
    </xf>
    <xf numFmtId="0" fontId="40" fillId="0" borderId="0" xfId="0" applyFont="1" applyAlignment="1">
      <alignment vertical="center"/>
    </xf>
    <xf numFmtId="0" fontId="0" fillId="0" borderId="0" xfId="0" applyFont="1" applyAlignment="1"/>
    <xf numFmtId="0" fontId="47" fillId="10" borderId="15" xfId="0" applyFont="1" applyFill="1" applyBorder="1" applyAlignment="1">
      <alignment horizontal="center" vertical="center" wrapText="1"/>
    </xf>
    <xf numFmtId="0" fontId="47" fillId="10" borderId="27" xfId="0" applyFont="1" applyFill="1" applyBorder="1" applyAlignment="1">
      <alignment horizontal="center" vertical="center" wrapText="1"/>
    </xf>
    <xf numFmtId="0" fontId="47" fillId="10" borderId="48" xfId="0" applyFont="1" applyFill="1" applyBorder="1" applyAlignment="1">
      <alignment horizontal="center" vertical="center" wrapText="1"/>
    </xf>
    <xf numFmtId="0" fontId="47" fillId="10" borderId="39" xfId="0" applyFont="1" applyFill="1" applyBorder="1" applyAlignment="1">
      <alignment horizontal="center" vertical="center" wrapText="1"/>
    </xf>
    <xf numFmtId="0" fontId="46" fillId="12" borderId="15" xfId="0" applyFont="1" applyFill="1" applyBorder="1" applyAlignment="1">
      <alignment horizontal="center" vertical="center" wrapText="1"/>
    </xf>
    <xf numFmtId="0" fontId="47" fillId="12" borderId="15" xfId="0" applyFont="1" applyFill="1" applyBorder="1" applyAlignment="1">
      <alignment horizontal="center" vertical="center" wrapText="1"/>
    </xf>
    <xf numFmtId="0" fontId="47" fillId="12" borderId="16" xfId="0" applyFont="1" applyFill="1" applyBorder="1" applyAlignment="1">
      <alignment horizontal="center" vertical="center" wrapText="1"/>
    </xf>
    <xf numFmtId="0" fontId="46" fillId="0" borderId="15" xfId="0" applyFont="1" applyBorder="1" applyAlignment="1">
      <alignment horizontal="center" vertical="center" wrapText="1"/>
    </xf>
  </cellXfs>
  <cellStyles count="1">
    <cellStyle name="Normal" xfId="0" builtinId="0"/>
  </cellStyles>
  <dxfs count="197">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00B050"/>
          <bgColor rgb="FF00B050"/>
        </patternFill>
      </fill>
    </dxf>
    <dxf>
      <fill>
        <patternFill patternType="solid">
          <fgColor rgb="FFFFC000"/>
          <bgColor rgb="FFFFC000"/>
        </patternFill>
      </fill>
    </dxf>
    <dxf>
      <fill>
        <patternFill patternType="solid">
          <fgColor rgb="FFCC0000"/>
          <bgColor rgb="FFCC00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00B050"/>
          <bgColor rgb="FF00B050"/>
        </patternFill>
      </fill>
    </dxf>
    <dxf>
      <fill>
        <patternFill patternType="solid">
          <fgColor rgb="FFFFC000"/>
          <bgColor rgb="FFFFC000"/>
        </patternFill>
      </fill>
    </dxf>
    <dxf>
      <fill>
        <patternFill patternType="solid">
          <fgColor rgb="FFCC0000"/>
          <bgColor rgb="FFCC00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7030A0"/>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radarChart>
        <c:radarStyle val="marker"/>
        <c:varyColors val="1"/>
        <c:ser>
          <c:idx val="0"/>
          <c:order val="0"/>
          <c:spPr>
            <a:ln cmpd="sng">
              <a:solidFill>
                <a:srgbClr val="4F81BD"/>
              </a:solidFill>
            </a:ln>
          </c:spPr>
          <c:marker>
            <c:symbol val="none"/>
          </c:marker>
          <c:cat>
            <c:strRef>
              <c:f>'PETA PER KRITERIA'!$B$27:$B$29</c:f>
              <c:strCache>
                <c:ptCount val="3"/>
                <c:pt idx="0">
                  <c:v>C.1.4.1</c:v>
                </c:pt>
                <c:pt idx="1">
                  <c:v>C.1.4.2</c:v>
                </c:pt>
                <c:pt idx="2">
                  <c:v>C.1.4.3</c:v>
                </c:pt>
              </c:strCache>
            </c:strRef>
          </c:cat>
          <c:val>
            <c:numRef>
              <c:f>'PETA PER KRITERIA'!$C$27:$C$29</c:f>
              <c:numCache>
                <c:formatCode>_(* #,##0.0_);_(* \(#,##0.0\);_(* "-"_);_(@_)</c:formatCode>
                <c:ptCount val="3"/>
                <c:pt idx="0">
                  <c:v>2</c:v>
                </c:pt>
                <c:pt idx="1">
                  <c:v>3</c:v>
                </c:pt>
                <c:pt idx="2">
                  <c:v>4</c:v>
                </c:pt>
              </c:numCache>
            </c:numRef>
          </c:val>
          <c:extLst>
            <c:ext xmlns:c16="http://schemas.microsoft.com/office/drawing/2014/chart" uri="{C3380CC4-5D6E-409C-BE32-E72D297353CC}">
              <c16:uniqueId val="{00000000-7C65-4BF2-B0E4-CCF0CB2B6583}"/>
            </c:ext>
          </c:extLst>
        </c:ser>
        <c:dLbls>
          <c:showLegendKey val="0"/>
          <c:showVal val="0"/>
          <c:showCatName val="0"/>
          <c:showSerName val="0"/>
          <c:showPercent val="0"/>
          <c:showBubbleSize val="0"/>
        </c:dLbls>
        <c:axId val="2126377772"/>
        <c:axId val="6300530"/>
      </c:radarChart>
      <c:catAx>
        <c:axId val="2126377772"/>
        <c:scaling>
          <c:orientation val="minMax"/>
        </c:scaling>
        <c:delete val="0"/>
        <c:axPos val="b"/>
        <c:title>
          <c:tx>
            <c:rich>
              <a:bodyPr/>
              <a:lstStyle/>
              <a:p>
                <a:pPr lvl="0">
                  <a:defRPr b="0">
                    <a:solidFill>
                      <a:srgbClr val="000000"/>
                    </a:solidFill>
                    <a:latin typeface="+mn-lt"/>
                  </a:defRPr>
                </a:pPr>
                <a:endParaRPr lang="en-ID"/>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6300530"/>
        <c:crosses val="autoZero"/>
        <c:auto val="1"/>
        <c:lblAlgn val="ctr"/>
        <c:lblOffset val="100"/>
        <c:noMultiLvlLbl val="1"/>
      </c:catAx>
      <c:valAx>
        <c:axId val="630053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ID"/>
              </a:p>
            </c:rich>
          </c:tx>
          <c:overlay val="0"/>
        </c:title>
        <c:numFmt formatCode="_(* #,##0.0_);_(* \(#,##0.0\);_(* &quot;-&quot;_);_(@_)" sourceLinked="1"/>
        <c:majorTickMark val="none"/>
        <c:minorTickMark val="none"/>
        <c:tickLblPos val="nextTo"/>
        <c:spPr>
          <a:ln/>
        </c:spPr>
        <c:txPr>
          <a:bodyPr/>
          <a:lstStyle/>
          <a:p>
            <a:pPr lvl="0">
              <a:defRPr b="0">
                <a:solidFill>
                  <a:srgbClr val="000000"/>
                </a:solidFill>
                <a:latin typeface="+mn-lt"/>
              </a:defRPr>
            </a:pPr>
            <a:endParaRPr lang="en-US"/>
          </a:p>
        </c:txPr>
        <c:crossAx val="2126377772"/>
        <c:crosses val="autoZero"/>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spPr>
            <a:solidFill>
              <a:srgbClr val="4F81BD"/>
            </a:solidFill>
            <a:ln cmpd="sng">
              <a:solidFill>
                <a:srgbClr val="000000"/>
              </a:solidFill>
            </a:ln>
          </c:spPr>
          <c:invertIfNegative val="1"/>
          <c:cat>
            <c:strRef>
              <c:f>'PETA PER KRITERIA'!$B$107</c:f>
              <c:strCache>
                <c:ptCount val="1"/>
                <c:pt idx="0">
                  <c:v>C.7.4.a</c:v>
                </c:pt>
              </c:strCache>
            </c:strRef>
          </c:cat>
          <c:val>
            <c:numRef>
              <c:f>'PETA PER KRITERIA'!$C$107</c:f>
              <c:numCache>
                <c:formatCode>0.0</c:formatCode>
                <c:ptCount val="1"/>
                <c:pt idx="0">
                  <c:v>3.5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6C2-45E8-BF7C-546EEFFE0346}"/>
            </c:ext>
          </c:extLst>
        </c:ser>
        <c:dLbls>
          <c:showLegendKey val="0"/>
          <c:showVal val="0"/>
          <c:showCatName val="0"/>
          <c:showSerName val="0"/>
          <c:showPercent val="0"/>
          <c:showBubbleSize val="0"/>
        </c:dLbls>
        <c:gapWidth val="150"/>
        <c:axId val="1846970305"/>
        <c:axId val="1720767696"/>
      </c:barChart>
      <c:catAx>
        <c:axId val="1846970305"/>
        <c:scaling>
          <c:orientation val="minMax"/>
        </c:scaling>
        <c:delete val="0"/>
        <c:axPos val="b"/>
        <c:title>
          <c:tx>
            <c:rich>
              <a:bodyPr/>
              <a:lstStyle/>
              <a:p>
                <a:pPr lvl="0">
                  <a:defRPr b="0">
                    <a:solidFill>
                      <a:srgbClr val="000000"/>
                    </a:solidFill>
                    <a:latin typeface="+mn-lt"/>
                  </a:defRPr>
                </a:pPr>
                <a:endParaRPr lang="en-ID"/>
              </a:p>
            </c:rich>
          </c:tx>
          <c:overlay val="0"/>
        </c:title>
        <c:numFmt formatCode="General" sourceLinked="1"/>
        <c:majorTickMark val="none"/>
        <c:minorTickMark val="none"/>
        <c:tickLblPos val="nextTo"/>
        <c:txPr>
          <a:bodyPr/>
          <a:lstStyle/>
          <a:p>
            <a:pPr lvl="0">
              <a:defRPr b="1" i="0">
                <a:solidFill>
                  <a:srgbClr val="000000"/>
                </a:solidFill>
                <a:latin typeface="Roboto"/>
              </a:defRPr>
            </a:pPr>
            <a:endParaRPr lang="en-US"/>
          </a:p>
        </c:txPr>
        <c:crossAx val="1720767696"/>
        <c:crosses val="autoZero"/>
        <c:auto val="1"/>
        <c:lblAlgn val="ctr"/>
        <c:lblOffset val="100"/>
        <c:noMultiLvlLbl val="1"/>
      </c:catAx>
      <c:valAx>
        <c:axId val="1720767696"/>
        <c:scaling>
          <c:orientation val="minMax"/>
          <c:max val="4"/>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ID"/>
              </a:p>
            </c:rich>
          </c:tx>
          <c:overlay val="0"/>
        </c:title>
        <c:numFmt formatCode="0.0" sourceLinked="1"/>
        <c:majorTickMark val="none"/>
        <c:minorTickMark val="none"/>
        <c:tickLblPos val="nextTo"/>
        <c:spPr>
          <a:ln/>
        </c:spPr>
        <c:txPr>
          <a:bodyPr/>
          <a:lstStyle/>
          <a:p>
            <a:pPr lvl="0">
              <a:defRPr b="1" i="0">
                <a:solidFill>
                  <a:srgbClr val="000000"/>
                </a:solidFill>
                <a:latin typeface="Roboto"/>
              </a:defRPr>
            </a:pPr>
            <a:endParaRPr lang="en-US"/>
          </a:p>
        </c:txPr>
        <c:crossAx val="1846970305"/>
        <c:crosses val="autoZero"/>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radarChart>
        <c:radarStyle val="marker"/>
        <c:varyColors val="1"/>
        <c:ser>
          <c:idx val="0"/>
          <c:order val="0"/>
          <c:spPr>
            <a:ln cmpd="sng">
              <a:solidFill>
                <a:srgbClr val="4F81BD"/>
              </a:solidFill>
            </a:ln>
          </c:spPr>
          <c:marker>
            <c:symbol val="none"/>
          </c:marker>
          <c:cat>
            <c:strRef>
              <c:f>'PETA CAPAIAN MUTU'!$B$3:$B$86</c:f>
              <c:strCache>
                <c:ptCount val="84"/>
                <c:pt idx="0">
                  <c:v>A.1</c:v>
                </c:pt>
                <c:pt idx="1">
                  <c:v>B.1</c:v>
                </c:pt>
                <c:pt idx="2">
                  <c:v>C.1.4.1</c:v>
                </c:pt>
                <c:pt idx="3">
                  <c:v>C.1.4.2</c:v>
                </c:pt>
                <c:pt idx="4">
                  <c:v>C.1.4.3</c:v>
                </c:pt>
                <c:pt idx="5">
                  <c:v>C.2.4.a.A.</c:v>
                </c:pt>
                <c:pt idx="6">
                  <c:v>C.2.4.a.B.</c:v>
                </c:pt>
                <c:pt idx="7">
                  <c:v>C.2.4.b.A</c:v>
                </c:pt>
                <c:pt idx="8">
                  <c:v>C.2.4.b.B</c:v>
                </c:pt>
                <c:pt idx="9">
                  <c:v>C.2.4.c) </c:v>
                </c:pt>
                <c:pt idx="10">
                  <c:v>C.2.4.c.A</c:v>
                </c:pt>
                <c:pt idx="11">
                  <c:v>C.2.4.c.B</c:v>
                </c:pt>
                <c:pt idx="12">
                  <c:v>C.2.5.</c:v>
                </c:pt>
                <c:pt idx="13">
                  <c:v>C.2.6.</c:v>
                </c:pt>
                <c:pt idx="14">
                  <c:v>C.2.7.</c:v>
                </c:pt>
                <c:pt idx="15">
                  <c:v>C.2.8.</c:v>
                </c:pt>
                <c:pt idx="16">
                  <c:v>C.3.4.a.A</c:v>
                </c:pt>
                <c:pt idx="17">
                  <c:v>C.3.4.a.B</c:v>
                </c:pt>
                <c:pt idx="18">
                  <c:v>C.3.4.b.</c:v>
                </c:pt>
                <c:pt idx="19">
                  <c:v>C.3.4.c.A</c:v>
                </c:pt>
                <c:pt idx="20">
                  <c:v>C.3.4.c.B</c:v>
                </c:pt>
                <c:pt idx="21">
                  <c:v>C.4.4.a.1</c:v>
                </c:pt>
                <c:pt idx="22">
                  <c:v>C.4.4.a.2</c:v>
                </c:pt>
                <c:pt idx="23">
                  <c:v>C.4.4.a.4.</c:v>
                </c:pt>
                <c:pt idx="24">
                  <c:v>C.4.4.a.5</c:v>
                </c:pt>
                <c:pt idx="25">
                  <c:v>C.4.4.a.6</c:v>
                </c:pt>
                <c:pt idx="26">
                  <c:v>C.4.4.a.7</c:v>
                </c:pt>
                <c:pt idx="27">
                  <c:v>C.4.4.a.8</c:v>
                </c:pt>
                <c:pt idx="28">
                  <c:v>C.4.4.b.</c:v>
                </c:pt>
                <c:pt idx="29">
                  <c:v>C.4.4.b.2</c:v>
                </c:pt>
                <c:pt idx="30">
                  <c:v>C.4.4.b.3</c:v>
                </c:pt>
                <c:pt idx="31">
                  <c:v>C.4.4.b.4</c:v>
                </c:pt>
                <c:pt idx="32">
                  <c:v>C.4.4.b.5</c:v>
                </c:pt>
                <c:pt idx="33">
                  <c:v>C.4.4.b.6</c:v>
                </c:pt>
                <c:pt idx="34">
                  <c:v>C.4.4.c</c:v>
                </c:pt>
                <c:pt idx="35">
                  <c:v>C.4.4.d.A</c:v>
                </c:pt>
                <c:pt idx="36">
                  <c:v>C.4.4.d.B</c:v>
                </c:pt>
                <c:pt idx="37">
                  <c:v>#REF!</c:v>
                </c:pt>
                <c:pt idx="38">
                  <c:v>#REF!</c:v>
                </c:pt>
                <c:pt idx="39">
                  <c:v>C.5.4.a.1</c:v>
                </c:pt>
                <c:pt idx="40">
                  <c:v>C.5.4.a.2</c:v>
                </c:pt>
                <c:pt idx="41">
                  <c:v>C.5.4.a.3</c:v>
                </c:pt>
                <c:pt idx="42">
                  <c:v>C.5.4.a.4</c:v>
                </c:pt>
                <c:pt idx="43">
                  <c:v>C.5.4.a.5</c:v>
                </c:pt>
                <c:pt idx="44">
                  <c:v>C.5.4.b.</c:v>
                </c:pt>
                <c:pt idx="45">
                  <c:v>C.6.4.a.A</c:v>
                </c:pt>
                <c:pt idx="46">
                  <c:v>C.6.4.a.B</c:v>
                </c:pt>
                <c:pt idx="47">
                  <c:v>C.6.4.a.C</c:v>
                </c:pt>
                <c:pt idx="48">
                  <c:v>C.6.4.b.</c:v>
                </c:pt>
                <c:pt idx="49">
                  <c:v>C.6.4.c.A</c:v>
                </c:pt>
                <c:pt idx="50">
                  <c:v>C.6.4.c.B</c:v>
                </c:pt>
                <c:pt idx="51">
                  <c:v>C.6.4.d.A</c:v>
                </c:pt>
                <c:pt idx="52">
                  <c:v>C.6.4.d.B</c:v>
                </c:pt>
                <c:pt idx="53">
                  <c:v>C.6.4.d.D</c:v>
                </c:pt>
                <c:pt idx="54">
                  <c:v>C.6.4.d.E</c:v>
                </c:pt>
                <c:pt idx="55">
                  <c:v>C.6.4.d.F</c:v>
                </c:pt>
                <c:pt idx="56">
                  <c:v>C.6.4.e.</c:v>
                </c:pt>
                <c:pt idx="57">
                  <c:v>C.6.4.f.A</c:v>
                </c:pt>
                <c:pt idx="58">
                  <c:v>C.6.4.f.B</c:v>
                </c:pt>
                <c:pt idx="59">
                  <c:v>C.6.4.f.C</c:v>
                </c:pt>
                <c:pt idx="60">
                  <c:v>C.6.4.g</c:v>
                </c:pt>
                <c:pt idx="61">
                  <c:v>C.6.4.h</c:v>
                </c:pt>
                <c:pt idx="62">
                  <c:v>C.6.4.i.A</c:v>
                </c:pt>
                <c:pt idx="63">
                  <c:v>C.6.4.i.B</c:v>
                </c:pt>
                <c:pt idx="64">
                  <c:v>C.7.4.a</c:v>
                </c:pt>
                <c:pt idx="65">
                  <c:v>C.8.4.a.</c:v>
                </c:pt>
                <c:pt idx="66">
                  <c:v>C.8.4.b.</c:v>
                </c:pt>
                <c:pt idx="67">
                  <c:v>C.9.4.a.1</c:v>
                </c:pt>
                <c:pt idx="68">
                  <c:v>C.9.4.a.2</c:v>
                </c:pt>
                <c:pt idx="69">
                  <c:v>C.9.4.a.3</c:v>
                </c:pt>
                <c:pt idx="70">
                  <c:v>C.9.4.a.4</c:v>
                </c:pt>
                <c:pt idx="71">
                  <c:v>C.9.4.a.5</c:v>
                </c:pt>
                <c:pt idx="72">
                  <c:v>C.9.4.a.6</c:v>
                </c:pt>
                <c:pt idx="73">
                  <c:v>C.9.4.a.7</c:v>
                </c:pt>
                <c:pt idx="74">
                  <c:v>C.9.4.a.8</c:v>
                </c:pt>
                <c:pt idx="75">
                  <c:v>C.9.4.a.9</c:v>
                </c:pt>
                <c:pt idx="76">
                  <c:v>C.9.4.a.10</c:v>
                </c:pt>
                <c:pt idx="77">
                  <c:v>C.9.4.a.11</c:v>
                </c:pt>
                <c:pt idx="78">
                  <c:v>C.9.4.a.12</c:v>
                </c:pt>
                <c:pt idx="79">
                  <c:v>C.9.4.b.1</c:v>
                </c:pt>
                <c:pt idx="80">
                  <c:v>D.1</c:v>
                </c:pt>
                <c:pt idx="81">
                  <c:v>D.2</c:v>
                </c:pt>
                <c:pt idx="82">
                  <c:v>D.3</c:v>
                </c:pt>
                <c:pt idx="83">
                  <c:v>D.4</c:v>
                </c:pt>
              </c:strCache>
            </c:strRef>
          </c:cat>
          <c:val>
            <c:numRef>
              <c:f>'PETA CAPAIAN MUTU'!$C$3:$C$86</c:f>
              <c:numCache>
                <c:formatCode>0.0</c:formatCode>
                <c:ptCount val="84"/>
                <c:pt idx="0">
                  <c:v>3</c:v>
                </c:pt>
                <c:pt idx="1">
                  <c:v>3</c:v>
                </c:pt>
                <c:pt idx="2">
                  <c:v>2</c:v>
                </c:pt>
                <c:pt idx="3">
                  <c:v>3</c:v>
                </c:pt>
                <c:pt idx="4">
                  <c:v>4</c:v>
                </c:pt>
                <c:pt idx="5">
                  <c:v>3</c:v>
                </c:pt>
                <c:pt idx="6">
                  <c:v>4</c:v>
                </c:pt>
                <c:pt idx="7">
                  <c:v>3</c:v>
                </c:pt>
                <c:pt idx="8">
                  <c:v>4</c:v>
                </c:pt>
                <c:pt idx="9">
                  <c:v>4</c:v>
                </c:pt>
                <c:pt idx="10">
                  <c:v>4</c:v>
                </c:pt>
                <c:pt idx="11">
                  <c:v>3</c:v>
                </c:pt>
                <c:pt idx="12">
                  <c:v>2</c:v>
                </c:pt>
                <c:pt idx="13">
                  <c:v>4</c:v>
                </c:pt>
                <c:pt idx="14">
                  <c:v>2</c:v>
                </c:pt>
                <c:pt idx="15">
                  <c:v>4</c:v>
                </c:pt>
                <c:pt idx="16">
                  <c:v>3</c:v>
                </c:pt>
                <c:pt idx="17">
                  <c:v>3</c:v>
                </c:pt>
                <c:pt idx="18">
                  <c:v>2</c:v>
                </c:pt>
                <c:pt idx="19">
                  <c:v>4</c:v>
                </c:pt>
                <c:pt idx="20">
                  <c:v>4</c:v>
                </c:pt>
                <c:pt idx="21">
                  <c:v>2</c:v>
                </c:pt>
                <c:pt idx="22">
                  <c:v>4</c:v>
                </c:pt>
                <c:pt idx="23">
                  <c:v>4</c:v>
                </c:pt>
                <c:pt idx="24">
                  <c:v>4</c:v>
                </c:pt>
                <c:pt idx="25">
                  <c:v>3</c:v>
                </c:pt>
                <c:pt idx="26">
                  <c:v>4</c:v>
                </c:pt>
                <c:pt idx="27">
                  <c:v>4</c:v>
                </c:pt>
                <c:pt idx="28">
                  <c:v>4</c:v>
                </c:pt>
                <c:pt idx="29">
                  <c:v>2</c:v>
                </c:pt>
                <c:pt idx="30">
                  <c:v>4</c:v>
                </c:pt>
                <c:pt idx="31">
                  <c:v>4</c:v>
                </c:pt>
                <c:pt idx="32">
                  <c:v>3</c:v>
                </c:pt>
                <c:pt idx="33">
                  <c:v>4</c:v>
                </c:pt>
                <c:pt idx="34">
                  <c:v>4</c:v>
                </c:pt>
                <c:pt idx="35">
                  <c:v>3</c:v>
                </c:pt>
                <c:pt idx="36">
                  <c:v>4</c:v>
                </c:pt>
                <c:pt idx="37">
                  <c:v>0</c:v>
                </c:pt>
                <c:pt idx="38">
                  <c:v>0</c:v>
                </c:pt>
                <c:pt idx="39">
                  <c:v>4</c:v>
                </c:pt>
                <c:pt idx="40">
                  <c:v>4</c:v>
                </c:pt>
                <c:pt idx="41">
                  <c:v>4</c:v>
                </c:pt>
                <c:pt idx="42">
                  <c:v>3</c:v>
                </c:pt>
                <c:pt idx="43">
                  <c:v>4</c:v>
                </c:pt>
                <c:pt idx="44">
                  <c:v>2</c:v>
                </c:pt>
                <c:pt idx="45">
                  <c:v>2</c:v>
                </c:pt>
                <c:pt idx="46">
                  <c:v>3</c:v>
                </c:pt>
                <c:pt idx="47">
                  <c:v>4</c:v>
                </c:pt>
                <c:pt idx="48">
                  <c:v>4</c:v>
                </c:pt>
                <c:pt idx="49">
                  <c:v>4</c:v>
                </c:pt>
                <c:pt idx="50">
                  <c:v>4</c:v>
                </c:pt>
                <c:pt idx="51">
                  <c:v>4</c:v>
                </c:pt>
                <c:pt idx="52">
                  <c:v>4</c:v>
                </c:pt>
                <c:pt idx="53">
                  <c:v>3</c:v>
                </c:pt>
                <c:pt idx="54">
                  <c:v>4</c:v>
                </c:pt>
                <c:pt idx="55">
                  <c:v>3.5</c:v>
                </c:pt>
                <c:pt idx="56">
                  <c:v>4</c:v>
                </c:pt>
                <c:pt idx="57">
                  <c:v>4</c:v>
                </c:pt>
                <c:pt idx="58">
                  <c:v>4</c:v>
                </c:pt>
                <c:pt idx="59">
                  <c:v>4</c:v>
                </c:pt>
                <c:pt idx="60">
                  <c:v>4</c:v>
                </c:pt>
                <c:pt idx="61">
                  <c:v>4</c:v>
                </c:pt>
                <c:pt idx="62">
                  <c:v>4</c:v>
                </c:pt>
                <c:pt idx="63">
                  <c:v>4</c:v>
                </c:pt>
                <c:pt idx="64">
                  <c:v>3.5</c:v>
                </c:pt>
                <c:pt idx="65">
                  <c:v>4</c:v>
                </c:pt>
                <c:pt idx="66">
                  <c:v>3</c:v>
                </c:pt>
                <c:pt idx="67">
                  <c:v>4</c:v>
                </c:pt>
                <c:pt idx="68">
                  <c:v>4</c:v>
                </c:pt>
                <c:pt idx="69">
                  <c:v>3.5</c:v>
                </c:pt>
                <c:pt idx="70">
                  <c:v>2</c:v>
                </c:pt>
                <c:pt idx="71">
                  <c:v>3</c:v>
                </c:pt>
                <c:pt idx="72">
                  <c:v>3.5</c:v>
                </c:pt>
                <c:pt idx="73">
                  <c:v>4</c:v>
                </c:pt>
                <c:pt idx="74">
                  <c:v>4</c:v>
                </c:pt>
                <c:pt idx="75">
                  <c:v>3</c:v>
                </c:pt>
                <c:pt idx="76">
                  <c:v>4</c:v>
                </c:pt>
                <c:pt idx="77">
                  <c:v>4</c:v>
                </c:pt>
                <c:pt idx="78">
                  <c:v>4</c:v>
                </c:pt>
                <c:pt idx="79">
                  <c:v>3</c:v>
                </c:pt>
                <c:pt idx="80">
                  <c:v>3</c:v>
                </c:pt>
                <c:pt idx="81">
                  <c:v>3</c:v>
                </c:pt>
                <c:pt idx="82">
                  <c:v>3.5</c:v>
                </c:pt>
                <c:pt idx="83">
                  <c:v>4</c:v>
                </c:pt>
              </c:numCache>
            </c:numRef>
          </c:val>
          <c:extLst>
            <c:ext xmlns:c16="http://schemas.microsoft.com/office/drawing/2014/chart" uri="{C3380CC4-5D6E-409C-BE32-E72D297353CC}">
              <c16:uniqueId val="{00000000-615E-4EA0-9FFB-71A045CD9849}"/>
            </c:ext>
          </c:extLst>
        </c:ser>
        <c:dLbls>
          <c:showLegendKey val="0"/>
          <c:showVal val="0"/>
          <c:showCatName val="0"/>
          <c:showSerName val="0"/>
          <c:showPercent val="0"/>
          <c:showBubbleSize val="0"/>
        </c:dLbls>
        <c:axId val="152461334"/>
        <c:axId val="767986995"/>
      </c:radarChart>
      <c:catAx>
        <c:axId val="152461334"/>
        <c:scaling>
          <c:orientation val="minMax"/>
        </c:scaling>
        <c:delete val="0"/>
        <c:axPos val="b"/>
        <c:title>
          <c:tx>
            <c:rich>
              <a:bodyPr/>
              <a:lstStyle/>
              <a:p>
                <a:pPr lvl="0">
                  <a:defRPr b="0">
                    <a:solidFill>
                      <a:srgbClr val="000000"/>
                    </a:solidFill>
                    <a:latin typeface="+mn-lt"/>
                  </a:defRPr>
                </a:pPr>
                <a:endParaRPr lang="en-ID"/>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767986995"/>
        <c:crosses val="autoZero"/>
        <c:auto val="1"/>
        <c:lblAlgn val="ctr"/>
        <c:lblOffset val="100"/>
        <c:noMultiLvlLbl val="1"/>
      </c:catAx>
      <c:valAx>
        <c:axId val="7679869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ID"/>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152461334"/>
        <c:crosses val="autoZero"/>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radarChart>
        <c:radarStyle val="marker"/>
        <c:varyColors val="1"/>
        <c:ser>
          <c:idx val="0"/>
          <c:order val="0"/>
          <c:spPr>
            <a:ln cmpd="sng">
              <a:solidFill>
                <a:srgbClr val="4F81BD"/>
              </a:solidFill>
            </a:ln>
          </c:spPr>
          <c:marker>
            <c:symbol val="none"/>
          </c:marker>
          <c:cat>
            <c:strRef>
              <c:f>'PETA PER KRITERIA'!$B$35:$B$45</c:f>
              <c:strCache>
                <c:ptCount val="11"/>
                <c:pt idx="0">
                  <c:v>C.2.4.a.A.</c:v>
                </c:pt>
                <c:pt idx="1">
                  <c:v>C.2.4.a.B.</c:v>
                </c:pt>
                <c:pt idx="2">
                  <c:v>C.2.4.b.A</c:v>
                </c:pt>
                <c:pt idx="3">
                  <c:v>C.2.4.b.B</c:v>
                </c:pt>
                <c:pt idx="4">
                  <c:v>C.2.4.c) </c:v>
                </c:pt>
                <c:pt idx="5">
                  <c:v>C.2.4.c.A</c:v>
                </c:pt>
                <c:pt idx="6">
                  <c:v>C.2.4.c.B</c:v>
                </c:pt>
                <c:pt idx="7">
                  <c:v>C.2.5.</c:v>
                </c:pt>
                <c:pt idx="8">
                  <c:v>C.2.6.</c:v>
                </c:pt>
                <c:pt idx="9">
                  <c:v>C.2.7.</c:v>
                </c:pt>
                <c:pt idx="10">
                  <c:v>C.2.8.</c:v>
                </c:pt>
              </c:strCache>
            </c:strRef>
          </c:cat>
          <c:val>
            <c:numRef>
              <c:f>'PETA PER KRITERIA'!$C$35:$C$45</c:f>
              <c:numCache>
                <c:formatCode>0.0</c:formatCode>
                <c:ptCount val="11"/>
                <c:pt idx="0">
                  <c:v>3</c:v>
                </c:pt>
                <c:pt idx="1">
                  <c:v>4</c:v>
                </c:pt>
                <c:pt idx="2">
                  <c:v>3</c:v>
                </c:pt>
                <c:pt idx="3">
                  <c:v>4</c:v>
                </c:pt>
                <c:pt idx="4">
                  <c:v>4</c:v>
                </c:pt>
                <c:pt idx="5">
                  <c:v>4</c:v>
                </c:pt>
                <c:pt idx="6">
                  <c:v>3</c:v>
                </c:pt>
                <c:pt idx="7">
                  <c:v>2</c:v>
                </c:pt>
                <c:pt idx="8">
                  <c:v>4</c:v>
                </c:pt>
                <c:pt idx="9">
                  <c:v>2</c:v>
                </c:pt>
                <c:pt idx="10">
                  <c:v>4</c:v>
                </c:pt>
              </c:numCache>
            </c:numRef>
          </c:val>
          <c:extLst>
            <c:ext xmlns:c16="http://schemas.microsoft.com/office/drawing/2014/chart" uri="{C3380CC4-5D6E-409C-BE32-E72D297353CC}">
              <c16:uniqueId val="{00000000-07E8-46EF-B84D-B949656D37BC}"/>
            </c:ext>
          </c:extLst>
        </c:ser>
        <c:dLbls>
          <c:showLegendKey val="0"/>
          <c:showVal val="0"/>
          <c:showCatName val="0"/>
          <c:showSerName val="0"/>
          <c:showPercent val="0"/>
          <c:showBubbleSize val="0"/>
        </c:dLbls>
        <c:axId val="1840905964"/>
        <c:axId val="1484893404"/>
      </c:radarChart>
      <c:catAx>
        <c:axId val="1840905964"/>
        <c:scaling>
          <c:orientation val="minMax"/>
        </c:scaling>
        <c:delete val="0"/>
        <c:axPos val="b"/>
        <c:title>
          <c:tx>
            <c:rich>
              <a:bodyPr/>
              <a:lstStyle/>
              <a:p>
                <a:pPr lvl="0">
                  <a:defRPr b="0">
                    <a:solidFill>
                      <a:srgbClr val="000000"/>
                    </a:solidFill>
                    <a:latin typeface="+mn-lt"/>
                  </a:defRPr>
                </a:pPr>
                <a:endParaRPr lang="en-ID"/>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484893404"/>
        <c:crosses val="autoZero"/>
        <c:auto val="1"/>
        <c:lblAlgn val="ctr"/>
        <c:lblOffset val="100"/>
        <c:noMultiLvlLbl val="1"/>
      </c:catAx>
      <c:valAx>
        <c:axId val="148489340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ID"/>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1840905964"/>
        <c:crosses val="autoZero"/>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radarChart>
        <c:radarStyle val="marker"/>
        <c:varyColors val="1"/>
        <c:ser>
          <c:idx val="0"/>
          <c:order val="0"/>
          <c:spPr>
            <a:ln cmpd="sng">
              <a:solidFill>
                <a:srgbClr val="4F81BD"/>
              </a:solidFill>
            </a:ln>
          </c:spPr>
          <c:marker>
            <c:symbol val="none"/>
          </c:marker>
          <c:cat>
            <c:strRef>
              <c:f>'PETA PER KRITERIA'!$B$49:$B$53</c:f>
              <c:strCache>
                <c:ptCount val="5"/>
                <c:pt idx="0">
                  <c:v>C.3.4.a.A</c:v>
                </c:pt>
                <c:pt idx="1">
                  <c:v>C.3.4.a.B</c:v>
                </c:pt>
                <c:pt idx="2">
                  <c:v>C.3.4.b.</c:v>
                </c:pt>
                <c:pt idx="3">
                  <c:v>C.3.4.c.A</c:v>
                </c:pt>
                <c:pt idx="4">
                  <c:v>C.3.4.c.B</c:v>
                </c:pt>
              </c:strCache>
            </c:strRef>
          </c:cat>
          <c:val>
            <c:numRef>
              <c:f>'PETA PER KRITERIA'!$C$49:$C$53</c:f>
              <c:numCache>
                <c:formatCode>0.0</c:formatCode>
                <c:ptCount val="5"/>
                <c:pt idx="0">
                  <c:v>3</c:v>
                </c:pt>
                <c:pt idx="1">
                  <c:v>3</c:v>
                </c:pt>
                <c:pt idx="2">
                  <c:v>2</c:v>
                </c:pt>
                <c:pt idx="3">
                  <c:v>4</c:v>
                </c:pt>
                <c:pt idx="4">
                  <c:v>4</c:v>
                </c:pt>
              </c:numCache>
            </c:numRef>
          </c:val>
          <c:extLst>
            <c:ext xmlns:c16="http://schemas.microsoft.com/office/drawing/2014/chart" uri="{C3380CC4-5D6E-409C-BE32-E72D297353CC}">
              <c16:uniqueId val="{00000000-AA39-4FBE-82FA-5CD536E75A42}"/>
            </c:ext>
          </c:extLst>
        </c:ser>
        <c:dLbls>
          <c:showLegendKey val="0"/>
          <c:showVal val="0"/>
          <c:showCatName val="0"/>
          <c:showSerName val="0"/>
          <c:showPercent val="0"/>
          <c:showBubbleSize val="0"/>
        </c:dLbls>
        <c:axId val="678945339"/>
        <c:axId val="30394903"/>
      </c:radarChart>
      <c:catAx>
        <c:axId val="678945339"/>
        <c:scaling>
          <c:orientation val="minMax"/>
        </c:scaling>
        <c:delete val="0"/>
        <c:axPos val="b"/>
        <c:title>
          <c:tx>
            <c:rich>
              <a:bodyPr/>
              <a:lstStyle/>
              <a:p>
                <a:pPr lvl="0">
                  <a:defRPr b="0">
                    <a:solidFill>
                      <a:srgbClr val="000000"/>
                    </a:solidFill>
                    <a:latin typeface="+mn-lt"/>
                  </a:defRPr>
                </a:pPr>
                <a:endParaRPr lang="en-ID"/>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30394903"/>
        <c:crosses val="autoZero"/>
        <c:auto val="1"/>
        <c:lblAlgn val="ctr"/>
        <c:lblOffset val="100"/>
        <c:noMultiLvlLbl val="1"/>
      </c:catAx>
      <c:valAx>
        <c:axId val="3039490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ID"/>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678945339"/>
        <c:crosses val="autoZero"/>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radarChart>
        <c:radarStyle val="marker"/>
        <c:varyColors val="1"/>
        <c:ser>
          <c:idx val="0"/>
          <c:order val="0"/>
          <c:spPr>
            <a:ln cmpd="sng">
              <a:solidFill>
                <a:srgbClr val="4F81BD"/>
              </a:solidFill>
            </a:ln>
          </c:spPr>
          <c:marker>
            <c:symbol val="none"/>
          </c:marker>
          <c:cat>
            <c:strRef>
              <c:f>'PETA PER KRITERIA'!$B$57:$B$72</c:f>
              <c:strCache>
                <c:ptCount val="16"/>
                <c:pt idx="0">
                  <c:v>C.4.4.a.1</c:v>
                </c:pt>
                <c:pt idx="1">
                  <c:v>C.4.4.a.2</c:v>
                </c:pt>
                <c:pt idx="2">
                  <c:v>C.4.4.a.4.</c:v>
                </c:pt>
                <c:pt idx="3">
                  <c:v>C.4.4.a.5</c:v>
                </c:pt>
                <c:pt idx="4">
                  <c:v>C.4.4.a.6</c:v>
                </c:pt>
                <c:pt idx="5">
                  <c:v>C.4.4.a.7</c:v>
                </c:pt>
                <c:pt idx="6">
                  <c:v>C.4.4.a.8</c:v>
                </c:pt>
                <c:pt idx="7">
                  <c:v>C.4.4.b.</c:v>
                </c:pt>
                <c:pt idx="8">
                  <c:v>C.4.4.b.2</c:v>
                </c:pt>
                <c:pt idx="9">
                  <c:v>C.4.4.b.3</c:v>
                </c:pt>
                <c:pt idx="10">
                  <c:v>C.4.4.b.4</c:v>
                </c:pt>
                <c:pt idx="11">
                  <c:v>C.4.4.b.5</c:v>
                </c:pt>
                <c:pt idx="12">
                  <c:v>C.4.4.b.6</c:v>
                </c:pt>
                <c:pt idx="13">
                  <c:v>C.4.4.c</c:v>
                </c:pt>
                <c:pt idx="14">
                  <c:v>C.4.4.d.A</c:v>
                </c:pt>
                <c:pt idx="15">
                  <c:v>C.4.4.d.B</c:v>
                </c:pt>
              </c:strCache>
            </c:strRef>
          </c:cat>
          <c:val>
            <c:numRef>
              <c:f>'PETA PER KRITERIA'!$C$57:$C$72</c:f>
              <c:numCache>
                <c:formatCode>0.0</c:formatCode>
                <c:ptCount val="16"/>
                <c:pt idx="0">
                  <c:v>2</c:v>
                </c:pt>
                <c:pt idx="1">
                  <c:v>4</c:v>
                </c:pt>
                <c:pt idx="2">
                  <c:v>4</c:v>
                </c:pt>
                <c:pt idx="3">
                  <c:v>4</c:v>
                </c:pt>
                <c:pt idx="4">
                  <c:v>3</c:v>
                </c:pt>
                <c:pt idx="5">
                  <c:v>4</c:v>
                </c:pt>
                <c:pt idx="6">
                  <c:v>4</c:v>
                </c:pt>
                <c:pt idx="7">
                  <c:v>4</c:v>
                </c:pt>
                <c:pt idx="8">
                  <c:v>2</c:v>
                </c:pt>
                <c:pt idx="9">
                  <c:v>4</c:v>
                </c:pt>
                <c:pt idx="10">
                  <c:v>4</c:v>
                </c:pt>
                <c:pt idx="11">
                  <c:v>3</c:v>
                </c:pt>
                <c:pt idx="12">
                  <c:v>4</c:v>
                </c:pt>
                <c:pt idx="13">
                  <c:v>4</c:v>
                </c:pt>
                <c:pt idx="14">
                  <c:v>3</c:v>
                </c:pt>
                <c:pt idx="15">
                  <c:v>4</c:v>
                </c:pt>
              </c:numCache>
            </c:numRef>
          </c:val>
          <c:extLst>
            <c:ext xmlns:c16="http://schemas.microsoft.com/office/drawing/2014/chart" uri="{C3380CC4-5D6E-409C-BE32-E72D297353CC}">
              <c16:uniqueId val="{00000000-E9ED-474F-9645-7FBEFE44CABF}"/>
            </c:ext>
          </c:extLst>
        </c:ser>
        <c:dLbls>
          <c:showLegendKey val="0"/>
          <c:showVal val="0"/>
          <c:showCatName val="0"/>
          <c:showSerName val="0"/>
          <c:showPercent val="0"/>
          <c:showBubbleSize val="0"/>
        </c:dLbls>
        <c:axId val="227395421"/>
        <c:axId val="664154955"/>
      </c:radarChart>
      <c:catAx>
        <c:axId val="227395421"/>
        <c:scaling>
          <c:orientation val="minMax"/>
        </c:scaling>
        <c:delete val="0"/>
        <c:axPos val="b"/>
        <c:title>
          <c:tx>
            <c:rich>
              <a:bodyPr/>
              <a:lstStyle/>
              <a:p>
                <a:pPr lvl="0">
                  <a:defRPr b="0">
                    <a:solidFill>
                      <a:srgbClr val="000000"/>
                    </a:solidFill>
                    <a:latin typeface="+mn-lt"/>
                  </a:defRPr>
                </a:pPr>
                <a:endParaRPr lang="en-ID"/>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664154955"/>
        <c:crosses val="autoZero"/>
        <c:auto val="1"/>
        <c:lblAlgn val="ctr"/>
        <c:lblOffset val="100"/>
        <c:noMultiLvlLbl val="1"/>
      </c:catAx>
      <c:valAx>
        <c:axId val="66415495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ID"/>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227395421"/>
        <c:crosses val="autoZero"/>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radarChart>
        <c:radarStyle val="marker"/>
        <c:varyColors val="1"/>
        <c:ser>
          <c:idx val="0"/>
          <c:order val="0"/>
          <c:spPr>
            <a:ln cmpd="sng">
              <a:solidFill>
                <a:srgbClr val="4F81BD"/>
              </a:solidFill>
            </a:ln>
          </c:spPr>
          <c:marker>
            <c:symbol val="none"/>
          </c:marker>
          <c:cat>
            <c:strRef>
              <c:f>'PETA PER KRITERIA'!$B$76:$B$81</c:f>
              <c:strCache>
                <c:ptCount val="6"/>
                <c:pt idx="0">
                  <c:v>C.5.4.a.1</c:v>
                </c:pt>
                <c:pt idx="1">
                  <c:v>C.5.4.a.2</c:v>
                </c:pt>
                <c:pt idx="2">
                  <c:v>C.5.4.a.3</c:v>
                </c:pt>
                <c:pt idx="3">
                  <c:v>C.5.4.a.4</c:v>
                </c:pt>
                <c:pt idx="4">
                  <c:v>C.5.4.a.5</c:v>
                </c:pt>
                <c:pt idx="5">
                  <c:v>C.5.4.b.</c:v>
                </c:pt>
              </c:strCache>
            </c:strRef>
          </c:cat>
          <c:val>
            <c:numRef>
              <c:f>'PETA PER KRITERIA'!$C$76:$C$81</c:f>
              <c:numCache>
                <c:formatCode>0.0</c:formatCode>
                <c:ptCount val="6"/>
                <c:pt idx="0">
                  <c:v>4</c:v>
                </c:pt>
                <c:pt idx="1">
                  <c:v>4</c:v>
                </c:pt>
                <c:pt idx="2">
                  <c:v>4</c:v>
                </c:pt>
                <c:pt idx="3">
                  <c:v>3</c:v>
                </c:pt>
                <c:pt idx="4">
                  <c:v>4</c:v>
                </c:pt>
                <c:pt idx="5">
                  <c:v>2</c:v>
                </c:pt>
              </c:numCache>
            </c:numRef>
          </c:val>
          <c:extLst>
            <c:ext xmlns:c16="http://schemas.microsoft.com/office/drawing/2014/chart" uri="{C3380CC4-5D6E-409C-BE32-E72D297353CC}">
              <c16:uniqueId val="{00000000-F139-48AC-8917-345F0CF86C28}"/>
            </c:ext>
          </c:extLst>
        </c:ser>
        <c:dLbls>
          <c:showLegendKey val="0"/>
          <c:showVal val="0"/>
          <c:showCatName val="0"/>
          <c:showSerName val="0"/>
          <c:showPercent val="0"/>
          <c:showBubbleSize val="0"/>
        </c:dLbls>
        <c:axId val="1606149439"/>
        <c:axId val="839326880"/>
      </c:radarChart>
      <c:catAx>
        <c:axId val="1606149439"/>
        <c:scaling>
          <c:orientation val="minMax"/>
        </c:scaling>
        <c:delete val="0"/>
        <c:axPos val="b"/>
        <c:title>
          <c:tx>
            <c:rich>
              <a:bodyPr/>
              <a:lstStyle/>
              <a:p>
                <a:pPr lvl="0">
                  <a:defRPr b="0">
                    <a:solidFill>
                      <a:srgbClr val="000000"/>
                    </a:solidFill>
                    <a:latin typeface="+mn-lt"/>
                  </a:defRPr>
                </a:pPr>
                <a:endParaRPr lang="en-ID"/>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839326880"/>
        <c:crosses val="autoZero"/>
        <c:auto val="1"/>
        <c:lblAlgn val="ctr"/>
        <c:lblOffset val="100"/>
        <c:noMultiLvlLbl val="1"/>
      </c:catAx>
      <c:valAx>
        <c:axId val="8393268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ID"/>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1606149439"/>
        <c:crosses val="autoZero"/>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radarChart>
        <c:radarStyle val="marker"/>
        <c:varyColors val="1"/>
        <c:ser>
          <c:idx val="0"/>
          <c:order val="0"/>
          <c:spPr>
            <a:ln cmpd="sng">
              <a:solidFill>
                <a:srgbClr val="4F81BD"/>
              </a:solidFill>
            </a:ln>
          </c:spPr>
          <c:marker>
            <c:symbol val="none"/>
          </c:marker>
          <c:cat>
            <c:strRef>
              <c:f>'PETA PER KRITERIA'!$B$85:$B$103</c:f>
              <c:strCache>
                <c:ptCount val="19"/>
                <c:pt idx="0">
                  <c:v>C.6.4.a.A</c:v>
                </c:pt>
                <c:pt idx="1">
                  <c:v>C.6.4.a.B</c:v>
                </c:pt>
                <c:pt idx="2">
                  <c:v>C.6.4.a.C</c:v>
                </c:pt>
                <c:pt idx="3">
                  <c:v>C.6.4.b.</c:v>
                </c:pt>
                <c:pt idx="4">
                  <c:v>C.6.4.c.A</c:v>
                </c:pt>
                <c:pt idx="5">
                  <c:v>C.6.4.c.B</c:v>
                </c:pt>
                <c:pt idx="6">
                  <c:v>C.6.4.d.A</c:v>
                </c:pt>
                <c:pt idx="7">
                  <c:v>C.6.4.d.B</c:v>
                </c:pt>
                <c:pt idx="8">
                  <c:v>C.6.4.d.D</c:v>
                </c:pt>
                <c:pt idx="9">
                  <c:v>C.6.4.d.E</c:v>
                </c:pt>
                <c:pt idx="10">
                  <c:v>C.6.4.d.F</c:v>
                </c:pt>
                <c:pt idx="11">
                  <c:v>C.6.4.e.</c:v>
                </c:pt>
                <c:pt idx="12">
                  <c:v>C.6.4.f.A</c:v>
                </c:pt>
                <c:pt idx="13">
                  <c:v>C.6.4.f.B</c:v>
                </c:pt>
                <c:pt idx="14">
                  <c:v>C.6.4.f.C</c:v>
                </c:pt>
                <c:pt idx="15">
                  <c:v>C.6.4.g</c:v>
                </c:pt>
                <c:pt idx="16">
                  <c:v>C.6.4.h</c:v>
                </c:pt>
                <c:pt idx="17">
                  <c:v>C.6.4.i.A</c:v>
                </c:pt>
                <c:pt idx="18">
                  <c:v>C.6.4.i.B</c:v>
                </c:pt>
              </c:strCache>
            </c:strRef>
          </c:cat>
          <c:val>
            <c:numRef>
              <c:f>'PETA PER KRITERIA'!$C$85:$C$103</c:f>
              <c:numCache>
                <c:formatCode>0.0</c:formatCode>
                <c:ptCount val="19"/>
                <c:pt idx="0">
                  <c:v>2</c:v>
                </c:pt>
                <c:pt idx="1">
                  <c:v>3</c:v>
                </c:pt>
                <c:pt idx="2">
                  <c:v>4</c:v>
                </c:pt>
                <c:pt idx="3">
                  <c:v>4</c:v>
                </c:pt>
                <c:pt idx="4">
                  <c:v>4</c:v>
                </c:pt>
                <c:pt idx="5">
                  <c:v>4</c:v>
                </c:pt>
                <c:pt idx="6">
                  <c:v>4</c:v>
                </c:pt>
                <c:pt idx="7">
                  <c:v>4</c:v>
                </c:pt>
                <c:pt idx="8">
                  <c:v>3</c:v>
                </c:pt>
                <c:pt idx="9">
                  <c:v>4</c:v>
                </c:pt>
                <c:pt idx="10">
                  <c:v>3.5</c:v>
                </c:pt>
                <c:pt idx="11">
                  <c:v>4</c:v>
                </c:pt>
                <c:pt idx="12">
                  <c:v>4</c:v>
                </c:pt>
                <c:pt idx="13">
                  <c:v>4</c:v>
                </c:pt>
                <c:pt idx="14">
                  <c:v>4</c:v>
                </c:pt>
                <c:pt idx="15">
                  <c:v>4</c:v>
                </c:pt>
                <c:pt idx="16">
                  <c:v>4</c:v>
                </c:pt>
                <c:pt idx="17">
                  <c:v>4</c:v>
                </c:pt>
                <c:pt idx="18">
                  <c:v>4</c:v>
                </c:pt>
              </c:numCache>
            </c:numRef>
          </c:val>
          <c:extLst>
            <c:ext xmlns:c16="http://schemas.microsoft.com/office/drawing/2014/chart" uri="{C3380CC4-5D6E-409C-BE32-E72D297353CC}">
              <c16:uniqueId val="{00000000-A088-4361-9D71-FADC1F402862}"/>
            </c:ext>
          </c:extLst>
        </c:ser>
        <c:dLbls>
          <c:showLegendKey val="0"/>
          <c:showVal val="0"/>
          <c:showCatName val="0"/>
          <c:showSerName val="0"/>
          <c:showPercent val="0"/>
          <c:showBubbleSize val="0"/>
        </c:dLbls>
        <c:axId val="809649322"/>
        <c:axId val="2126623610"/>
      </c:radarChart>
      <c:catAx>
        <c:axId val="809649322"/>
        <c:scaling>
          <c:orientation val="minMax"/>
        </c:scaling>
        <c:delete val="0"/>
        <c:axPos val="b"/>
        <c:title>
          <c:tx>
            <c:rich>
              <a:bodyPr/>
              <a:lstStyle/>
              <a:p>
                <a:pPr lvl="0">
                  <a:defRPr b="0">
                    <a:solidFill>
                      <a:srgbClr val="000000"/>
                    </a:solidFill>
                    <a:latin typeface="+mn-lt"/>
                  </a:defRPr>
                </a:pPr>
                <a:endParaRPr lang="en-ID"/>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2126623610"/>
        <c:crosses val="autoZero"/>
        <c:auto val="1"/>
        <c:lblAlgn val="ctr"/>
        <c:lblOffset val="100"/>
        <c:noMultiLvlLbl val="1"/>
      </c:catAx>
      <c:valAx>
        <c:axId val="212662361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ID"/>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809649322"/>
        <c:crosses val="autoZero"/>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spPr>
            <a:solidFill>
              <a:srgbClr val="4F81BD"/>
            </a:solidFill>
            <a:ln cmpd="sng">
              <a:solidFill>
                <a:srgbClr val="000000"/>
              </a:solidFill>
            </a:ln>
          </c:spPr>
          <c:invertIfNegative val="1"/>
          <c:cat>
            <c:strRef>
              <c:f>'PETA PER KRITERIA'!$B$112:$B$113</c:f>
              <c:strCache>
                <c:ptCount val="2"/>
                <c:pt idx="0">
                  <c:v>C.8.4.a.</c:v>
                </c:pt>
                <c:pt idx="1">
                  <c:v>C.8.4.b.</c:v>
                </c:pt>
              </c:strCache>
            </c:strRef>
          </c:cat>
          <c:val>
            <c:numRef>
              <c:f>'PETA PER KRITERIA'!$C$112:$C$113</c:f>
              <c:numCache>
                <c:formatCode>0.0</c:formatCode>
                <c:ptCount val="2"/>
                <c:pt idx="0">
                  <c:v>4</c:v>
                </c:pt>
                <c:pt idx="1">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7CD-4700-B872-9D76457908DB}"/>
            </c:ext>
          </c:extLst>
        </c:ser>
        <c:dLbls>
          <c:showLegendKey val="0"/>
          <c:showVal val="0"/>
          <c:showCatName val="0"/>
          <c:showSerName val="0"/>
          <c:showPercent val="0"/>
          <c:showBubbleSize val="0"/>
        </c:dLbls>
        <c:gapWidth val="150"/>
        <c:axId val="849116724"/>
        <c:axId val="1430054425"/>
      </c:barChart>
      <c:catAx>
        <c:axId val="849116724"/>
        <c:scaling>
          <c:orientation val="minMax"/>
        </c:scaling>
        <c:delete val="0"/>
        <c:axPos val="b"/>
        <c:title>
          <c:tx>
            <c:rich>
              <a:bodyPr/>
              <a:lstStyle/>
              <a:p>
                <a:pPr lvl="0">
                  <a:defRPr b="0">
                    <a:solidFill>
                      <a:srgbClr val="000000"/>
                    </a:solidFill>
                    <a:latin typeface="+mn-lt"/>
                  </a:defRPr>
                </a:pPr>
                <a:endParaRPr lang="en-ID"/>
              </a:p>
            </c:rich>
          </c:tx>
          <c:overlay val="0"/>
        </c:title>
        <c:numFmt formatCode="General" sourceLinked="1"/>
        <c:majorTickMark val="none"/>
        <c:minorTickMark val="none"/>
        <c:tickLblPos val="nextTo"/>
        <c:txPr>
          <a:bodyPr/>
          <a:lstStyle/>
          <a:p>
            <a:pPr lvl="0">
              <a:defRPr b="1" i="0">
                <a:solidFill>
                  <a:srgbClr val="000000"/>
                </a:solidFill>
                <a:latin typeface="Roboto"/>
              </a:defRPr>
            </a:pPr>
            <a:endParaRPr lang="en-US"/>
          </a:p>
        </c:txPr>
        <c:crossAx val="1430054425"/>
        <c:crosses val="autoZero"/>
        <c:auto val="1"/>
        <c:lblAlgn val="ctr"/>
        <c:lblOffset val="100"/>
        <c:noMultiLvlLbl val="1"/>
      </c:catAx>
      <c:valAx>
        <c:axId val="1430054425"/>
        <c:scaling>
          <c:orientation val="minMax"/>
          <c:min val="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ID"/>
              </a:p>
            </c:rich>
          </c:tx>
          <c:overlay val="0"/>
        </c:title>
        <c:numFmt formatCode="0.0" sourceLinked="1"/>
        <c:majorTickMark val="none"/>
        <c:minorTickMark val="none"/>
        <c:tickLblPos val="nextTo"/>
        <c:spPr>
          <a:ln/>
        </c:spPr>
        <c:txPr>
          <a:bodyPr/>
          <a:lstStyle/>
          <a:p>
            <a:pPr lvl="0">
              <a:defRPr b="1" i="0">
                <a:solidFill>
                  <a:srgbClr val="000000"/>
                </a:solidFill>
                <a:latin typeface="Roboto"/>
              </a:defRPr>
            </a:pPr>
            <a:endParaRPr lang="en-US"/>
          </a:p>
        </c:txPr>
        <c:crossAx val="849116724"/>
        <c:crosses val="autoZero"/>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radarChart>
        <c:radarStyle val="marker"/>
        <c:varyColors val="1"/>
        <c:ser>
          <c:idx val="0"/>
          <c:order val="0"/>
          <c:spPr>
            <a:ln cmpd="sng">
              <a:solidFill>
                <a:srgbClr val="4F81BD"/>
              </a:solidFill>
            </a:ln>
          </c:spPr>
          <c:marker>
            <c:symbol val="none"/>
          </c:marker>
          <c:cat>
            <c:strRef>
              <c:f>'PETA PER KRITERIA'!$B$117:$B$129</c:f>
              <c:strCache>
                <c:ptCount val="13"/>
                <c:pt idx="0">
                  <c:v>C.9.4.a.1</c:v>
                </c:pt>
                <c:pt idx="1">
                  <c:v>C.9.4.a.2</c:v>
                </c:pt>
                <c:pt idx="2">
                  <c:v>C.9.4.a.3</c:v>
                </c:pt>
                <c:pt idx="3">
                  <c:v>C.9.4.a.4</c:v>
                </c:pt>
                <c:pt idx="4">
                  <c:v>C.9.4.a.5</c:v>
                </c:pt>
                <c:pt idx="5">
                  <c:v>C.9.4.a.6</c:v>
                </c:pt>
                <c:pt idx="6">
                  <c:v>C.9.4.a.7</c:v>
                </c:pt>
                <c:pt idx="7">
                  <c:v>C.9.4.a.8</c:v>
                </c:pt>
                <c:pt idx="8">
                  <c:v>C.9.4.a.9</c:v>
                </c:pt>
                <c:pt idx="9">
                  <c:v>C.9.4.a.10</c:v>
                </c:pt>
                <c:pt idx="10">
                  <c:v>C.9.4.a.11</c:v>
                </c:pt>
                <c:pt idx="11">
                  <c:v>C.9.4.a.12</c:v>
                </c:pt>
                <c:pt idx="12">
                  <c:v>C.9.4.b.1</c:v>
                </c:pt>
              </c:strCache>
            </c:strRef>
          </c:cat>
          <c:val>
            <c:numRef>
              <c:f>'PETA PER KRITERIA'!$C$117:$C$129</c:f>
              <c:numCache>
                <c:formatCode>0.0</c:formatCode>
                <c:ptCount val="13"/>
                <c:pt idx="0">
                  <c:v>4</c:v>
                </c:pt>
                <c:pt idx="1">
                  <c:v>4</c:v>
                </c:pt>
                <c:pt idx="2">
                  <c:v>3.5</c:v>
                </c:pt>
                <c:pt idx="3">
                  <c:v>2</c:v>
                </c:pt>
                <c:pt idx="4">
                  <c:v>3</c:v>
                </c:pt>
                <c:pt idx="5">
                  <c:v>3.5</c:v>
                </c:pt>
                <c:pt idx="6">
                  <c:v>4</c:v>
                </c:pt>
                <c:pt idx="7">
                  <c:v>4</c:v>
                </c:pt>
                <c:pt idx="8">
                  <c:v>3</c:v>
                </c:pt>
                <c:pt idx="9">
                  <c:v>4</c:v>
                </c:pt>
                <c:pt idx="10">
                  <c:v>4</c:v>
                </c:pt>
                <c:pt idx="11">
                  <c:v>4</c:v>
                </c:pt>
                <c:pt idx="12">
                  <c:v>3</c:v>
                </c:pt>
              </c:numCache>
            </c:numRef>
          </c:val>
          <c:extLst>
            <c:ext xmlns:c16="http://schemas.microsoft.com/office/drawing/2014/chart" uri="{C3380CC4-5D6E-409C-BE32-E72D297353CC}">
              <c16:uniqueId val="{00000000-81EA-499C-89ED-040281FE334B}"/>
            </c:ext>
          </c:extLst>
        </c:ser>
        <c:dLbls>
          <c:showLegendKey val="0"/>
          <c:showVal val="0"/>
          <c:showCatName val="0"/>
          <c:showSerName val="0"/>
          <c:showPercent val="0"/>
          <c:showBubbleSize val="0"/>
        </c:dLbls>
        <c:axId val="1547611400"/>
        <c:axId val="2041313317"/>
      </c:radarChart>
      <c:catAx>
        <c:axId val="1547611400"/>
        <c:scaling>
          <c:orientation val="minMax"/>
        </c:scaling>
        <c:delete val="0"/>
        <c:axPos val="b"/>
        <c:title>
          <c:tx>
            <c:rich>
              <a:bodyPr/>
              <a:lstStyle/>
              <a:p>
                <a:pPr lvl="0">
                  <a:defRPr b="0">
                    <a:solidFill>
                      <a:srgbClr val="000000"/>
                    </a:solidFill>
                    <a:latin typeface="+mn-lt"/>
                  </a:defRPr>
                </a:pPr>
                <a:endParaRPr lang="en-ID"/>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2041313317"/>
        <c:crosses val="autoZero"/>
        <c:auto val="1"/>
        <c:lblAlgn val="ctr"/>
        <c:lblOffset val="100"/>
        <c:noMultiLvlLbl val="1"/>
      </c:catAx>
      <c:valAx>
        <c:axId val="204131331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ID"/>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1547611400"/>
        <c:crosses val="autoZero"/>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radarChart>
        <c:radarStyle val="marker"/>
        <c:varyColors val="1"/>
        <c:ser>
          <c:idx val="0"/>
          <c:order val="0"/>
          <c:spPr>
            <a:ln cmpd="sng">
              <a:solidFill>
                <a:srgbClr val="4F81BD"/>
              </a:solidFill>
            </a:ln>
          </c:spPr>
          <c:marker>
            <c:symbol val="none"/>
          </c:marker>
          <c:cat>
            <c:strRef>
              <c:f>'PETA PER KRITERIA'!$B$134:$B$137</c:f>
              <c:strCache>
                <c:ptCount val="4"/>
                <c:pt idx="0">
                  <c:v>D.1</c:v>
                </c:pt>
                <c:pt idx="1">
                  <c:v>D.2</c:v>
                </c:pt>
                <c:pt idx="2">
                  <c:v>D.3</c:v>
                </c:pt>
                <c:pt idx="3">
                  <c:v>D.4</c:v>
                </c:pt>
              </c:strCache>
            </c:strRef>
          </c:cat>
          <c:val>
            <c:numRef>
              <c:f>'PETA PER KRITERIA'!$C$134:$C$137</c:f>
              <c:numCache>
                <c:formatCode>0.00</c:formatCode>
                <c:ptCount val="4"/>
                <c:pt idx="0">
                  <c:v>3</c:v>
                </c:pt>
                <c:pt idx="1">
                  <c:v>3</c:v>
                </c:pt>
                <c:pt idx="2">
                  <c:v>3.5</c:v>
                </c:pt>
                <c:pt idx="3">
                  <c:v>4</c:v>
                </c:pt>
              </c:numCache>
            </c:numRef>
          </c:val>
          <c:extLst>
            <c:ext xmlns:c16="http://schemas.microsoft.com/office/drawing/2014/chart" uri="{C3380CC4-5D6E-409C-BE32-E72D297353CC}">
              <c16:uniqueId val="{00000000-E4C2-4426-9123-696DD6430A50}"/>
            </c:ext>
          </c:extLst>
        </c:ser>
        <c:dLbls>
          <c:showLegendKey val="0"/>
          <c:showVal val="0"/>
          <c:showCatName val="0"/>
          <c:showSerName val="0"/>
          <c:showPercent val="0"/>
          <c:showBubbleSize val="0"/>
        </c:dLbls>
        <c:axId val="1783156668"/>
        <c:axId val="286791212"/>
      </c:radarChart>
      <c:catAx>
        <c:axId val="1783156668"/>
        <c:scaling>
          <c:orientation val="minMax"/>
        </c:scaling>
        <c:delete val="0"/>
        <c:axPos val="b"/>
        <c:title>
          <c:tx>
            <c:rich>
              <a:bodyPr/>
              <a:lstStyle/>
              <a:p>
                <a:pPr lvl="0">
                  <a:defRPr b="0">
                    <a:solidFill>
                      <a:srgbClr val="000000"/>
                    </a:solidFill>
                    <a:latin typeface="+mn-lt"/>
                  </a:defRPr>
                </a:pPr>
                <a:endParaRPr lang="en-ID"/>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286791212"/>
        <c:crosses val="autoZero"/>
        <c:auto val="1"/>
        <c:lblAlgn val="ctr"/>
        <c:lblOffset val="100"/>
        <c:noMultiLvlLbl val="1"/>
      </c:catAx>
      <c:valAx>
        <c:axId val="28679121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ID"/>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1783156668"/>
        <c:crosses val="autoZero"/>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oneCellAnchor>
    <xdr:from>
      <xdr:col>4</xdr:col>
      <xdr:colOff>19050</xdr:colOff>
      <xdr:row>25</xdr:row>
      <xdr:rowOff>171450</xdr:rowOff>
    </xdr:from>
    <xdr:ext cx="5324475" cy="1819275"/>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0</xdr:colOff>
      <xdr:row>35</xdr:row>
      <xdr:rowOff>161925</xdr:rowOff>
    </xdr:from>
    <xdr:ext cx="5324475" cy="1581150"/>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5</xdr:col>
      <xdr:colOff>0</xdr:colOff>
      <xdr:row>45</xdr:row>
      <xdr:rowOff>0</xdr:rowOff>
    </xdr:from>
    <xdr:ext cx="5324475" cy="1600200"/>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4</xdr:col>
      <xdr:colOff>0</xdr:colOff>
      <xdr:row>56</xdr:row>
      <xdr:rowOff>0</xdr:rowOff>
    </xdr:from>
    <xdr:ext cx="5324475" cy="3571875"/>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4</xdr:col>
      <xdr:colOff>0</xdr:colOff>
      <xdr:row>72</xdr:row>
      <xdr:rowOff>47625</xdr:rowOff>
    </xdr:from>
    <xdr:ext cx="3581400" cy="2276475"/>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933450</xdr:colOff>
      <xdr:row>86</xdr:row>
      <xdr:rowOff>9525</xdr:rowOff>
    </xdr:from>
    <xdr:ext cx="4305300" cy="2990850"/>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4</xdr:col>
      <xdr:colOff>438150</xdr:colOff>
      <xdr:row>103</xdr:row>
      <xdr:rowOff>0</xdr:rowOff>
    </xdr:from>
    <xdr:ext cx="2667000" cy="2371725"/>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4</xdr:col>
      <xdr:colOff>0</xdr:colOff>
      <xdr:row>118</xdr:row>
      <xdr:rowOff>0</xdr:rowOff>
    </xdr:from>
    <xdr:ext cx="2647950" cy="2171700"/>
    <xdr:graphicFrame macro="">
      <xdr:nvGraphicFramePr>
        <xdr:cNvPr id="9" name="Chart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4</xdr:col>
      <xdr:colOff>0</xdr:colOff>
      <xdr:row>132</xdr:row>
      <xdr:rowOff>0</xdr:rowOff>
    </xdr:from>
    <xdr:ext cx="2647950" cy="2171700"/>
    <xdr:graphicFrame macro="">
      <xdr:nvGraphicFramePr>
        <xdr:cNvPr id="10" name="Chart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8</xdr:col>
      <xdr:colOff>0</xdr:colOff>
      <xdr:row>106</xdr:row>
      <xdr:rowOff>0</xdr:rowOff>
    </xdr:from>
    <xdr:ext cx="2647950" cy="2371725"/>
    <xdr:graphicFrame macro="">
      <xdr:nvGraphicFramePr>
        <xdr:cNvPr id="11" name="Chart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733425</xdr:colOff>
      <xdr:row>44</xdr:row>
      <xdr:rowOff>9525</xdr:rowOff>
    </xdr:from>
    <xdr:ext cx="9705975" cy="7962900"/>
    <xdr:graphicFrame macro="">
      <xdr:nvGraphicFramePr>
        <xdr:cNvPr id="11" name="Chart 11">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zoomScale="140" zoomScaleNormal="140" workbookViewId="0">
      <selection activeCell="D2" sqref="D2"/>
    </sheetView>
  </sheetViews>
  <sheetFormatPr defaultColWidth="11.25" defaultRowHeight="15" customHeight="1" x14ac:dyDescent="0.25"/>
  <cols>
    <col min="1" max="1" width="6.75" customWidth="1"/>
    <col min="2" max="2" width="10.75" customWidth="1"/>
    <col min="3" max="3" width="28" customWidth="1"/>
    <col min="4" max="4" width="36.125" customWidth="1"/>
    <col min="5" max="5" width="11.125" customWidth="1"/>
    <col min="6" max="6" width="12.875" customWidth="1"/>
    <col min="7" max="7" width="11.125" customWidth="1"/>
    <col min="8" max="10" width="12.875" customWidth="1"/>
    <col min="11" max="11" width="12.125" customWidth="1"/>
    <col min="12" max="12" width="21.75" customWidth="1"/>
    <col min="13" max="13" width="13" customWidth="1"/>
    <col min="14" max="26" width="12.75" customWidth="1"/>
  </cols>
  <sheetData>
    <row r="1" spans="1:13" ht="15.75" customHeight="1" x14ac:dyDescent="0.25">
      <c r="A1" s="1" t="s">
        <v>618</v>
      </c>
      <c r="B1" s="2"/>
      <c r="C1" s="3"/>
      <c r="D1" s="4"/>
      <c r="E1" s="5"/>
      <c r="F1" s="6"/>
      <c r="G1" s="5"/>
      <c r="H1" s="5"/>
      <c r="I1" s="5"/>
      <c r="J1" s="5"/>
      <c r="K1" s="7"/>
      <c r="L1" s="7"/>
    </row>
    <row r="2" spans="1:13" ht="15.75" customHeight="1" x14ac:dyDescent="0.25">
      <c r="A2" s="1" t="s">
        <v>616</v>
      </c>
      <c r="B2" s="2"/>
      <c r="C2" s="3"/>
      <c r="D2" s="4"/>
      <c r="E2" s="5"/>
      <c r="F2" s="6"/>
      <c r="G2" s="5"/>
      <c r="H2" s="5"/>
      <c r="I2" s="5"/>
      <c r="J2" s="5"/>
      <c r="K2" s="7"/>
      <c r="L2" s="7"/>
    </row>
    <row r="3" spans="1:13" ht="15.75" customHeight="1" x14ac:dyDescent="0.25">
      <c r="A3" s="1" t="s">
        <v>0</v>
      </c>
      <c r="B3" s="2"/>
      <c r="C3" s="3"/>
      <c r="D3" s="4"/>
      <c r="E3" s="5"/>
      <c r="F3" s="6"/>
      <c r="G3" s="5"/>
      <c r="H3" s="5"/>
      <c r="I3" s="5"/>
      <c r="J3" s="5"/>
      <c r="K3" s="7"/>
      <c r="L3" s="7"/>
    </row>
    <row r="4" spans="1:13" ht="15.75" customHeight="1" x14ac:dyDescent="0.25">
      <c r="A4" s="8" t="s">
        <v>1</v>
      </c>
      <c r="B4" s="9"/>
      <c r="C4" s="3"/>
      <c r="D4" s="4"/>
      <c r="E4" s="5"/>
      <c r="F4" s="6"/>
      <c r="G4" s="5"/>
      <c r="H4" s="5"/>
      <c r="I4" s="5"/>
      <c r="J4" s="5"/>
      <c r="K4" s="7"/>
      <c r="L4" s="7"/>
    </row>
    <row r="5" spans="1:13" ht="15.75" customHeight="1" x14ac:dyDescent="0.25">
      <c r="A5" s="1" t="s">
        <v>2</v>
      </c>
      <c r="B5" s="2"/>
      <c r="C5" s="3"/>
      <c r="D5" s="4"/>
      <c r="E5" s="5"/>
      <c r="F5" s="6"/>
      <c r="G5" s="5"/>
      <c r="H5" s="5"/>
      <c r="I5" s="5"/>
      <c r="J5" s="5"/>
      <c r="K5" s="7"/>
      <c r="L5" s="7"/>
    </row>
    <row r="6" spans="1:13" ht="28.5" customHeight="1" x14ac:dyDescent="0.25">
      <c r="A6" s="10" t="s">
        <v>3</v>
      </c>
      <c r="B6" s="11"/>
      <c r="C6" s="12" t="s">
        <v>4</v>
      </c>
      <c r="D6" s="13" t="s">
        <v>5</v>
      </c>
      <c r="E6" s="251" t="s">
        <v>6</v>
      </c>
      <c r="F6" s="15" t="s">
        <v>7</v>
      </c>
      <c r="G6" s="251" t="s">
        <v>8</v>
      </c>
      <c r="H6" s="251" t="s">
        <v>9</v>
      </c>
      <c r="I6" s="252" t="s">
        <v>10</v>
      </c>
      <c r="J6" s="251" t="s">
        <v>11</v>
      </c>
      <c r="K6" s="15" t="s">
        <v>12</v>
      </c>
      <c r="L6" s="256" t="s">
        <v>13</v>
      </c>
      <c r="M6" s="16"/>
    </row>
    <row r="7" spans="1:13" ht="15.75" customHeight="1" x14ac:dyDescent="0.25">
      <c r="A7" s="17" t="s">
        <v>14</v>
      </c>
      <c r="B7" s="18"/>
      <c r="C7" s="19"/>
      <c r="D7" s="13"/>
      <c r="E7" s="20"/>
      <c r="F7" s="21"/>
      <c r="G7" s="22"/>
      <c r="H7" s="20"/>
      <c r="I7" s="14"/>
      <c r="J7" s="20"/>
      <c r="K7" s="23"/>
      <c r="L7" s="24"/>
      <c r="M7" s="16"/>
    </row>
    <row r="8" spans="1:13" ht="42" customHeight="1" x14ac:dyDescent="0.25">
      <c r="A8" s="25">
        <v>1</v>
      </c>
      <c r="B8" s="26" t="s">
        <v>15</v>
      </c>
      <c r="C8" s="27" t="s">
        <v>16</v>
      </c>
      <c r="D8" s="28" t="s">
        <v>17</v>
      </c>
      <c r="E8" s="29">
        <v>3</v>
      </c>
      <c r="F8" s="21" t="str">
        <f>IF(E8="","",IF(E8=4,"Sangat Baik",IF(AND(E8&gt;=3,E8&lt;4),"Baik",IF(AND(E8&gt;=2,E8&lt;3),"cukup",IF(AND(E8&gt;=1,E8&lt;2),"Kurang",IF(AND(E8&gt;=0,E8&lt;1),"Sangat Kurang",""))))))</f>
        <v>Baik</v>
      </c>
      <c r="G8" s="30">
        <v>1</v>
      </c>
      <c r="H8" s="31">
        <f>IFERROR((AVERAGE(E8)*G8),"")</f>
        <v>3</v>
      </c>
      <c r="I8" s="32">
        <f>H8</f>
        <v>3</v>
      </c>
      <c r="J8" s="31"/>
      <c r="K8" s="33"/>
      <c r="L8" s="34"/>
      <c r="M8" s="16"/>
    </row>
    <row r="9" spans="1:13" ht="28.5" customHeight="1" x14ac:dyDescent="0.25">
      <c r="A9" s="258" t="s">
        <v>18</v>
      </c>
      <c r="B9" s="259"/>
      <c r="C9" s="259"/>
      <c r="D9" s="260"/>
      <c r="E9" s="20"/>
      <c r="F9" s="35"/>
      <c r="G9" s="20"/>
      <c r="H9" s="20"/>
      <c r="I9" s="14">
        <f>SUM(I8)</f>
        <v>3</v>
      </c>
      <c r="J9" s="20"/>
      <c r="K9" s="23"/>
      <c r="L9" s="24"/>
      <c r="M9" s="16"/>
    </row>
    <row r="10" spans="1:13" ht="18" customHeight="1" x14ac:dyDescent="0.25">
      <c r="A10" s="36"/>
      <c r="B10" s="37"/>
      <c r="C10" s="38"/>
      <c r="D10" s="39"/>
      <c r="E10" s="40"/>
      <c r="F10" s="41"/>
      <c r="G10" s="40"/>
      <c r="H10" s="40"/>
      <c r="I10" s="42"/>
      <c r="J10" s="40"/>
      <c r="K10" s="43"/>
      <c r="L10" s="2"/>
      <c r="M10" s="16"/>
    </row>
    <row r="11" spans="1:13" ht="28.5" customHeight="1" x14ac:dyDescent="0.25">
      <c r="A11" s="10" t="s">
        <v>3</v>
      </c>
      <c r="B11" s="11"/>
      <c r="C11" s="12" t="s">
        <v>4</v>
      </c>
      <c r="D11" s="13" t="s">
        <v>5</v>
      </c>
      <c r="E11" s="253"/>
      <c r="F11" s="15" t="s">
        <v>7</v>
      </c>
      <c r="G11" s="254" t="s">
        <v>8</v>
      </c>
      <c r="H11" s="253" t="s">
        <v>9</v>
      </c>
      <c r="I11" s="255"/>
      <c r="J11" s="251" t="s">
        <v>11</v>
      </c>
      <c r="K11" s="15" t="s">
        <v>12</v>
      </c>
      <c r="L11" s="256" t="s">
        <v>13</v>
      </c>
      <c r="M11" s="16"/>
    </row>
    <row r="12" spans="1:13" ht="18" customHeight="1" x14ac:dyDescent="0.25">
      <c r="A12" s="44" t="s">
        <v>19</v>
      </c>
      <c r="B12" s="37"/>
      <c r="C12" s="38"/>
      <c r="D12" s="39"/>
      <c r="E12" s="40"/>
      <c r="F12" s="45"/>
      <c r="G12" s="40"/>
      <c r="H12" s="40"/>
      <c r="I12" s="42"/>
      <c r="J12" s="40"/>
      <c r="K12" s="43"/>
      <c r="L12" s="46"/>
      <c r="M12" s="16"/>
    </row>
    <row r="13" spans="1:13" ht="79.5" customHeight="1" x14ac:dyDescent="0.25">
      <c r="A13" s="47">
        <v>2</v>
      </c>
      <c r="B13" s="48" t="s">
        <v>20</v>
      </c>
      <c r="C13" s="49" t="s">
        <v>21</v>
      </c>
      <c r="D13" s="50" t="s">
        <v>22</v>
      </c>
      <c r="E13" s="51">
        <v>3</v>
      </c>
      <c r="F13" s="35" t="str">
        <f>IF(E13="","",IF(E13=4,"Sangat Baik",IF(AND(E13&gt;=3,E13&lt;4),"Baik",IF(AND(E13&gt;=2,E13&lt;3),"cukup",IF(AND(E13&gt;=1,E13&lt;2),"Kurang",IF(AND(E13&gt;=0,E13&lt;1),"Sangat Kurang",""))))))</f>
        <v>Baik</v>
      </c>
      <c r="G13" s="22">
        <v>1</v>
      </c>
      <c r="H13" s="20">
        <f>IFERROR((AVERAGE(E13)*G13),"")</f>
        <v>3</v>
      </c>
      <c r="I13" s="14">
        <f>H13</f>
        <v>3</v>
      </c>
      <c r="J13" s="20"/>
      <c r="K13" s="23"/>
      <c r="L13" s="24"/>
      <c r="M13" s="16"/>
    </row>
    <row r="14" spans="1:13" ht="18.75" customHeight="1" x14ac:dyDescent="0.25">
      <c r="A14" s="261" t="s">
        <v>18</v>
      </c>
      <c r="B14" s="259"/>
      <c r="C14" s="259"/>
      <c r="D14" s="260"/>
      <c r="E14" s="20"/>
      <c r="F14" s="35"/>
      <c r="G14" s="22"/>
      <c r="H14" s="20"/>
      <c r="I14" s="14">
        <f>SUM(I13)</f>
        <v>3</v>
      </c>
      <c r="J14" s="20"/>
      <c r="K14" s="23"/>
      <c r="L14" s="24"/>
      <c r="M14" s="16"/>
    </row>
    <row r="15" spans="1:13" ht="15.75" customHeight="1" x14ac:dyDescent="0.25">
      <c r="A15" s="262" t="s">
        <v>23</v>
      </c>
      <c r="B15" s="259"/>
      <c r="C15" s="260"/>
      <c r="D15" s="13"/>
      <c r="E15" s="20"/>
      <c r="F15" s="35"/>
      <c r="G15" s="20"/>
      <c r="H15" s="20"/>
      <c r="I15" s="14"/>
      <c r="J15" s="20"/>
      <c r="K15" s="23"/>
      <c r="L15" s="24"/>
      <c r="M15" s="16"/>
    </row>
    <row r="16" spans="1:13" ht="63.75" customHeight="1" x14ac:dyDescent="0.25">
      <c r="A16" s="52">
        <v>3</v>
      </c>
      <c r="B16" s="24" t="s">
        <v>24</v>
      </c>
      <c r="C16" s="49" t="s">
        <v>25</v>
      </c>
      <c r="D16" s="50" t="s">
        <v>26</v>
      </c>
      <c r="E16" s="22">
        <v>2</v>
      </c>
      <c r="F16" s="53" t="str">
        <f t="shared" ref="F16:F18" si="0">IF(E16="","",IF(E16=4,"Sangat Baik",IF(AND(E16&gt;=3,E16&lt;4),"Baik",IF(AND(E16&gt;=2,E16&lt;3),"cukup",IF(AND(E16&gt;=1,E16&lt;2),"Kurang",IF(AND(E16&gt;=0,E16&lt;1),"Sangat Kurang",""))))))</f>
        <v>cukup</v>
      </c>
      <c r="G16" s="22">
        <v>0.51</v>
      </c>
      <c r="H16" s="22">
        <f t="shared" ref="H16:H18" si="1">IFERROR((AVERAGE(E16)*G16),"")</f>
        <v>1.02</v>
      </c>
      <c r="I16" s="54">
        <f t="shared" ref="I16:I18" si="2">H16</f>
        <v>1.02</v>
      </c>
      <c r="J16" s="22"/>
      <c r="K16" s="55"/>
      <c r="L16" s="55"/>
    </row>
    <row r="17" spans="1:12" ht="44.25" customHeight="1" x14ac:dyDescent="0.25">
      <c r="A17" s="52">
        <v>4</v>
      </c>
      <c r="B17" s="24" t="s">
        <v>27</v>
      </c>
      <c r="C17" s="56"/>
      <c r="D17" s="50" t="s">
        <v>28</v>
      </c>
      <c r="E17" s="22">
        <v>3</v>
      </c>
      <c r="F17" s="53" t="str">
        <f t="shared" si="0"/>
        <v>Baik</v>
      </c>
      <c r="G17" s="22">
        <v>1.02</v>
      </c>
      <c r="H17" s="22">
        <f t="shared" si="1"/>
        <v>3.06</v>
      </c>
      <c r="I17" s="54">
        <f t="shared" si="2"/>
        <v>3.06</v>
      </c>
      <c r="J17" s="22"/>
      <c r="K17" s="55"/>
      <c r="L17" s="55"/>
    </row>
    <row r="18" spans="1:12" ht="54" customHeight="1" x14ac:dyDescent="0.25">
      <c r="A18" s="52">
        <v>5</v>
      </c>
      <c r="B18" s="24" t="s">
        <v>29</v>
      </c>
      <c r="C18" s="56"/>
      <c r="D18" s="50" t="s">
        <v>30</v>
      </c>
      <c r="E18" s="22">
        <v>4</v>
      </c>
      <c r="F18" s="53" t="str">
        <f t="shared" si="0"/>
        <v>Sangat Baik</v>
      </c>
      <c r="G18" s="22">
        <v>1.53</v>
      </c>
      <c r="H18" s="22">
        <f t="shared" si="1"/>
        <v>6.12</v>
      </c>
      <c r="I18" s="54">
        <f t="shared" si="2"/>
        <v>6.12</v>
      </c>
      <c r="J18" s="22"/>
      <c r="K18" s="55"/>
      <c r="L18" s="55"/>
    </row>
    <row r="19" spans="1:12" ht="15.75" customHeight="1" x14ac:dyDescent="0.25">
      <c r="A19" s="52"/>
      <c r="B19" s="24"/>
      <c r="C19" s="56"/>
      <c r="D19" s="57"/>
      <c r="E19" s="22"/>
      <c r="F19" s="53"/>
      <c r="G19" s="22"/>
      <c r="H19" s="22"/>
      <c r="I19" s="54"/>
      <c r="J19" s="22"/>
      <c r="K19" s="55"/>
      <c r="L19" s="55"/>
    </row>
    <row r="20" spans="1:12" ht="15.75" customHeight="1" x14ac:dyDescent="0.25">
      <c r="A20" s="52"/>
      <c r="B20" s="24"/>
      <c r="C20" s="56"/>
      <c r="D20" s="57" t="s">
        <v>31</v>
      </c>
      <c r="E20" s="22"/>
      <c r="F20" s="53" t="str">
        <f>IF(E20="","",IF(E20=4,"Sangat Baik",IF(AND(E20&gt;=3,E20&lt;4),"Baik",IF(AND(E20&gt;=2,E20&lt;3),"cukup",IF(AND(E20&gt;=1,E20&lt;2),"Kurang",IF(AND(E20&gt;=0,E20&lt;1),"Sangat Kurang",""))))))</f>
        <v/>
      </c>
      <c r="G20" s="22"/>
      <c r="H20" s="22"/>
      <c r="I20" s="54"/>
      <c r="J20" s="22"/>
      <c r="K20" s="55"/>
      <c r="L20" s="55"/>
    </row>
    <row r="21" spans="1:12" ht="15.75" customHeight="1" x14ac:dyDescent="0.25">
      <c r="A21" s="52"/>
      <c r="B21" s="24"/>
      <c r="C21" s="56"/>
      <c r="D21" s="57" t="s">
        <v>18</v>
      </c>
      <c r="E21" s="22"/>
      <c r="F21" s="53"/>
      <c r="G21" s="22">
        <f>SUM(G13:G18)</f>
        <v>4.0600000000000005</v>
      </c>
      <c r="H21" s="22">
        <f t="shared" ref="H21:I21" si="3">SUM(H16:H18)</f>
        <v>10.199999999999999</v>
      </c>
      <c r="I21" s="54">
        <f t="shared" si="3"/>
        <v>10.199999999999999</v>
      </c>
      <c r="J21" s="22"/>
      <c r="K21" s="55"/>
      <c r="L21" s="55"/>
    </row>
    <row r="22" spans="1:12" ht="15.75" customHeight="1" x14ac:dyDescent="0.25">
      <c r="A22" s="58"/>
      <c r="B22" s="59"/>
      <c r="C22" s="3"/>
      <c r="D22" s="4"/>
      <c r="E22" s="5"/>
      <c r="F22" s="6"/>
      <c r="G22" s="5"/>
      <c r="H22" s="5"/>
      <c r="I22" s="60"/>
      <c r="J22" s="5"/>
      <c r="K22" s="7"/>
      <c r="L22" s="7"/>
    </row>
    <row r="23" spans="1:12" ht="15.75" customHeight="1" x14ac:dyDescent="0.25">
      <c r="A23" s="1" t="s">
        <v>32</v>
      </c>
      <c r="B23" s="2"/>
      <c r="C23" s="3"/>
      <c r="D23" s="4"/>
      <c r="E23" s="5"/>
      <c r="F23" s="6"/>
      <c r="G23" s="5"/>
      <c r="H23" s="5"/>
      <c r="I23" s="60"/>
      <c r="J23" s="5"/>
      <c r="K23" s="7"/>
      <c r="L23" s="7"/>
    </row>
    <row r="24" spans="1:12" ht="34.5" customHeight="1" x14ac:dyDescent="0.25">
      <c r="A24" s="263">
        <v>6</v>
      </c>
      <c r="B24" s="61" t="s">
        <v>33</v>
      </c>
      <c r="C24" s="265" t="s">
        <v>34</v>
      </c>
      <c r="D24" s="50" t="s">
        <v>35</v>
      </c>
      <c r="E24" s="22">
        <v>3</v>
      </c>
      <c r="F24" s="53"/>
      <c r="G24" s="22">
        <v>0.34</v>
      </c>
      <c r="H24" s="22">
        <f t="shared" ref="H24:H34" si="4">IFERROR((AVERAGE(E24)*G24),"")</f>
        <v>1.02</v>
      </c>
      <c r="I24" s="268">
        <f>(H24+(2*H25))/3</f>
        <v>1.2466666666666668</v>
      </c>
      <c r="J24" s="22"/>
      <c r="K24" s="55"/>
      <c r="L24" s="55"/>
    </row>
    <row r="25" spans="1:12" ht="118.5" customHeight="1" x14ac:dyDescent="0.25">
      <c r="A25" s="264"/>
      <c r="B25" s="61" t="s">
        <v>36</v>
      </c>
      <c r="C25" s="264"/>
      <c r="D25" s="50" t="s">
        <v>37</v>
      </c>
      <c r="E25" s="22">
        <v>4</v>
      </c>
      <c r="F25" s="53" t="str">
        <f t="shared" ref="F25:F34" si="5">IF(E25="","",IF(E25=4,"Sangat Baik",IF(AND(E25&gt;=3,E25&lt;4),"Baik",IF(AND(E25&gt;=2,E25&lt;3),"cukup",IF(AND(E25&gt;=1,E25&lt;2),"Kurang",IF(AND(E25&gt;=0,E25&lt;1),"Sangat Kurang",""))))))</f>
        <v>Sangat Baik</v>
      </c>
      <c r="G25" s="22">
        <v>0.34</v>
      </c>
      <c r="H25" s="22">
        <f t="shared" si="4"/>
        <v>1.36</v>
      </c>
      <c r="I25" s="264"/>
      <c r="J25" s="22"/>
      <c r="K25" s="55"/>
      <c r="L25" s="55"/>
    </row>
    <row r="26" spans="1:12" ht="21.75" customHeight="1" x14ac:dyDescent="0.25">
      <c r="A26" s="267">
        <v>7</v>
      </c>
      <c r="B26" s="61" t="s">
        <v>38</v>
      </c>
      <c r="C26" s="265" t="s">
        <v>39</v>
      </c>
      <c r="D26" s="62" t="s">
        <v>40</v>
      </c>
      <c r="E26" s="22">
        <v>3</v>
      </c>
      <c r="F26" s="53" t="str">
        <f t="shared" si="5"/>
        <v>Baik</v>
      </c>
      <c r="G26" s="22">
        <v>0.34</v>
      </c>
      <c r="H26" s="22">
        <f t="shared" si="4"/>
        <v>1.02</v>
      </c>
      <c r="I26" s="268">
        <f>(H26+(2*H27))/3</f>
        <v>1.2466666666666668</v>
      </c>
      <c r="J26" s="22"/>
      <c r="K26" s="55"/>
      <c r="L26" s="55"/>
    </row>
    <row r="27" spans="1:12" ht="126.75" customHeight="1" x14ac:dyDescent="0.25">
      <c r="A27" s="264"/>
      <c r="B27" s="61" t="s">
        <v>41</v>
      </c>
      <c r="C27" s="264"/>
      <c r="D27" s="50" t="s">
        <v>42</v>
      </c>
      <c r="E27" s="22">
        <v>4</v>
      </c>
      <c r="F27" s="53" t="str">
        <f t="shared" si="5"/>
        <v>Sangat Baik</v>
      </c>
      <c r="G27" s="22">
        <v>0.34</v>
      </c>
      <c r="H27" s="22">
        <f t="shared" si="4"/>
        <v>1.36</v>
      </c>
      <c r="I27" s="264"/>
      <c r="J27" s="22"/>
      <c r="K27" s="55"/>
      <c r="L27" s="55"/>
    </row>
    <row r="28" spans="1:12" ht="187.5" customHeight="1" x14ac:dyDescent="0.25">
      <c r="A28" s="63">
        <v>8</v>
      </c>
      <c r="B28" s="61" t="s">
        <v>43</v>
      </c>
      <c r="C28" s="265" t="s">
        <v>44</v>
      </c>
      <c r="D28" s="50" t="s">
        <v>45</v>
      </c>
      <c r="E28" s="22">
        <v>4</v>
      </c>
      <c r="F28" s="53" t="str">
        <f t="shared" si="5"/>
        <v>Sangat Baik</v>
      </c>
      <c r="G28" s="22">
        <v>0.68</v>
      </c>
      <c r="H28" s="22">
        <f t="shared" si="4"/>
        <v>2.72</v>
      </c>
      <c r="I28" s="54">
        <f>H28</f>
        <v>2.72</v>
      </c>
      <c r="J28" s="22"/>
      <c r="K28" s="55"/>
      <c r="L28" s="55"/>
    </row>
    <row r="29" spans="1:12" ht="60" customHeight="1" x14ac:dyDescent="0.25">
      <c r="A29" s="263">
        <v>9</v>
      </c>
      <c r="B29" s="61" t="s">
        <v>46</v>
      </c>
      <c r="C29" s="266"/>
      <c r="D29" s="50" t="s">
        <v>47</v>
      </c>
      <c r="E29" s="22">
        <v>4</v>
      </c>
      <c r="F29" s="53" t="str">
        <f t="shared" si="5"/>
        <v>Sangat Baik</v>
      </c>
      <c r="G29" s="22">
        <v>0.34</v>
      </c>
      <c r="H29" s="22">
        <f t="shared" si="4"/>
        <v>1.36</v>
      </c>
      <c r="I29" s="268">
        <f>((2*H29)+H30)/3</f>
        <v>1.2466666666666668</v>
      </c>
      <c r="J29" s="22"/>
      <c r="K29" s="55"/>
      <c r="L29" s="55"/>
    </row>
    <row r="30" spans="1:12" ht="87" customHeight="1" x14ac:dyDescent="0.25">
      <c r="A30" s="264"/>
      <c r="B30" s="61" t="s">
        <v>48</v>
      </c>
      <c r="C30" s="264"/>
      <c r="D30" s="50" t="s">
        <v>49</v>
      </c>
      <c r="E30" s="22">
        <v>3</v>
      </c>
      <c r="F30" s="53" t="str">
        <f t="shared" si="5"/>
        <v>Baik</v>
      </c>
      <c r="G30" s="22">
        <v>0.34</v>
      </c>
      <c r="H30" s="22">
        <f t="shared" si="4"/>
        <v>1.02</v>
      </c>
      <c r="I30" s="264"/>
      <c r="J30" s="22"/>
      <c r="K30" s="55"/>
      <c r="L30" s="55"/>
    </row>
    <row r="31" spans="1:12" ht="72.75" customHeight="1" x14ac:dyDescent="0.25">
      <c r="A31" s="63">
        <v>10</v>
      </c>
      <c r="B31" s="61" t="s">
        <v>50</v>
      </c>
      <c r="C31" s="64" t="s">
        <v>51</v>
      </c>
      <c r="D31" s="65" t="s">
        <v>52</v>
      </c>
      <c r="E31" s="22">
        <v>2</v>
      </c>
      <c r="F31" s="53" t="str">
        <f t="shared" si="5"/>
        <v>cukup</v>
      </c>
      <c r="G31" s="22">
        <v>0.68</v>
      </c>
      <c r="H31" s="22">
        <f t="shared" si="4"/>
        <v>1.36</v>
      </c>
      <c r="I31" s="54">
        <f t="shared" ref="I31:I34" si="6">H31</f>
        <v>1.36</v>
      </c>
      <c r="J31" s="22"/>
      <c r="K31" s="55"/>
      <c r="L31" s="55"/>
    </row>
    <row r="32" spans="1:12" ht="134.25" customHeight="1" x14ac:dyDescent="0.25">
      <c r="A32" s="63">
        <v>11</v>
      </c>
      <c r="B32" s="61" t="s">
        <v>53</v>
      </c>
      <c r="C32" s="49" t="s">
        <v>54</v>
      </c>
      <c r="D32" s="50" t="s">
        <v>55</v>
      </c>
      <c r="E32" s="22">
        <v>4</v>
      </c>
      <c r="F32" s="53" t="str">
        <f t="shared" si="5"/>
        <v>Sangat Baik</v>
      </c>
      <c r="G32" s="22">
        <v>1.02</v>
      </c>
      <c r="H32" s="22">
        <f t="shared" si="4"/>
        <v>4.08</v>
      </c>
      <c r="I32" s="54">
        <f t="shared" si="6"/>
        <v>4.08</v>
      </c>
      <c r="J32" s="22"/>
      <c r="K32" s="55"/>
      <c r="L32" s="55"/>
    </row>
    <row r="33" spans="1:12" ht="192" customHeight="1" x14ac:dyDescent="0.25">
      <c r="A33" s="63">
        <v>12</v>
      </c>
      <c r="B33" s="61" t="s">
        <v>56</v>
      </c>
      <c r="C33" s="64" t="s">
        <v>57</v>
      </c>
      <c r="D33" s="65" t="s">
        <v>58</v>
      </c>
      <c r="E33" s="22">
        <v>2</v>
      </c>
      <c r="F33" s="53" t="str">
        <f t="shared" si="5"/>
        <v>cukup</v>
      </c>
      <c r="G33" s="22">
        <v>1.36</v>
      </c>
      <c r="H33" s="22">
        <f t="shared" si="4"/>
        <v>2.72</v>
      </c>
      <c r="I33" s="54">
        <f t="shared" si="6"/>
        <v>2.72</v>
      </c>
      <c r="J33" s="22"/>
      <c r="K33" s="55"/>
      <c r="L33" s="55"/>
    </row>
    <row r="34" spans="1:12" ht="243" customHeight="1" x14ac:dyDescent="0.25">
      <c r="A34" s="63">
        <v>13</v>
      </c>
      <c r="B34" s="61" t="s">
        <v>59</v>
      </c>
      <c r="C34" s="49" t="s">
        <v>60</v>
      </c>
      <c r="D34" s="50" t="s">
        <v>61</v>
      </c>
      <c r="E34" s="22">
        <v>4</v>
      </c>
      <c r="F34" s="53" t="str">
        <f t="shared" si="5"/>
        <v>Sangat Baik</v>
      </c>
      <c r="G34" s="22">
        <v>1.36</v>
      </c>
      <c r="H34" s="22">
        <f t="shared" si="4"/>
        <v>5.44</v>
      </c>
      <c r="I34" s="54">
        <f t="shared" si="6"/>
        <v>5.44</v>
      </c>
      <c r="J34" s="22"/>
      <c r="K34" s="55"/>
      <c r="L34" s="55"/>
    </row>
    <row r="35" spans="1:12" ht="15.75" customHeight="1" x14ac:dyDescent="0.25">
      <c r="A35" s="63"/>
      <c r="B35" s="61"/>
      <c r="C35" s="49"/>
      <c r="D35" s="57"/>
      <c r="E35" s="22"/>
      <c r="F35" s="53"/>
      <c r="G35" s="22"/>
      <c r="H35" s="22"/>
      <c r="I35" s="54"/>
      <c r="J35" s="22"/>
      <c r="K35" s="55"/>
      <c r="L35" s="55"/>
    </row>
    <row r="36" spans="1:12" ht="15.75" customHeight="1" x14ac:dyDescent="0.25">
      <c r="A36" s="63"/>
      <c r="B36" s="61"/>
      <c r="C36" s="49"/>
      <c r="D36" s="66" t="s">
        <v>31</v>
      </c>
      <c r="E36" s="22">
        <f>AVERAGE(E24:E34)</f>
        <v>3.3636363636363638</v>
      </c>
      <c r="F36" s="53" t="str">
        <f>IF(E36="","",IF(E36=4,"Sangat Baik",IF(AND(E36&gt;=3,E36&lt;4),"Baik",IF(AND(E36&gt;=2,E36&lt;3),"cukup",IF(AND(E36&gt;=1,E36&lt;2),"Kurang",IF(AND(E36&gt;=0,E36&lt;1),"Sangat Kurang",""))))))</f>
        <v>Baik</v>
      </c>
      <c r="G36" s="22"/>
      <c r="H36" s="22"/>
      <c r="I36" s="54"/>
      <c r="J36" s="22"/>
      <c r="K36" s="55"/>
      <c r="L36" s="55"/>
    </row>
    <row r="37" spans="1:12" ht="15.75" customHeight="1" x14ac:dyDescent="0.25">
      <c r="A37" s="63"/>
      <c r="B37" s="61"/>
      <c r="C37" s="49"/>
      <c r="D37" s="66" t="s">
        <v>18</v>
      </c>
      <c r="E37" s="22"/>
      <c r="F37" s="67"/>
      <c r="G37" s="22">
        <f t="shared" ref="G37:I37" si="7">SUM(G24:G34)</f>
        <v>7.1400000000000006</v>
      </c>
      <c r="H37" s="22">
        <f t="shared" si="7"/>
        <v>23.46</v>
      </c>
      <c r="I37" s="54">
        <f t="shared" si="7"/>
        <v>20.060000000000002</v>
      </c>
      <c r="J37" s="22"/>
      <c r="K37" s="55"/>
      <c r="L37" s="55"/>
    </row>
    <row r="38" spans="1:12" ht="15.75" customHeight="1" x14ac:dyDescent="0.25">
      <c r="A38" s="58"/>
      <c r="B38" s="59"/>
      <c r="C38" s="68"/>
      <c r="D38" s="69"/>
      <c r="E38" s="5"/>
      <c r="F38" s="70"/>
      <c r="G38" s="5"/>
      <c r="H38" s="5"/>
      <c r="I38" s="60"/>
      <c r="J38" s="5"/>
      <c r="K38" s="7"/>
      <c r="L38" s="7"/>
    </row>
    <row r="39" spans="1:12" ht="15.75" customHeight="1" x14ac:dyDescent="0.25">
      <c r="A39" s="58"/>
      <c r="B39" s="59"/>
      <c r="C39" s="68"/>
      <c r="D39" s="69"/>
      <c r="E39" s="5"/>
      <c r="F39" s="70"/>
      <c r="G39" s="5"/>
      <c r="H39" s="5"/>
      <c r="I39" s="60"/>
      <c r="J39" s="5"/>
      <c r="K39" s="7"/>
      <c r="L39" s="7"/>
    </row>
    <row r="40" spans="1:12" ht="15.75" customHeight="1" x14ac:dyDescent="0.25">
      <c r="A40" s="71" t="s">
        <v>62</v>
      </c>
      <c r="B40" s="61"/>
      <c r="C40" s="49"/>
      <c r="D40" s="57"/>
      <c r="E40" s="22"/>
      <c r="F40" s="72"/>
      <c r="G40" s="22"/>
      <c r="H40" s="22"/>
      <c r="I40" s="54"/>
      <c r="J40" s="22"/>
      <c r="K40" s="55"/>
      <c r="L40" s="7"/>
    </row>
    <row r="41" spans="1:12" ht="54.75" customHeight="1" x14ac:dyDescent="0.25">
      <c r="A41" s="267">
        <v>14</v>
      </c>
      <c r="B41" s="61" t="s">
        <v>63</v>
      </c>
      <c r="C41" s="265" t="s">
        <v>64</v>
      </c>
      <c r="D41" s="50" t="s">
        <v>65</v>
      </c>
      <c r="E41" s="22">
        <v>3</v>
      </c>
      <c r="F41" s="53" t="str">
        <f t="shared" ref="F41:F45" si="8">IF(E41="","",IF(E41=4,"Sangat Baik",IF(AND(E41&gt;=3,E41&lt;4),"Baik",IF(AND(E41&gt;=2,E41&lt;3),"cukup",IF(AND(E41&gt;=1,E41&lt;2),"Kurang",IF(AND(E41&gt;=0,E41&lt;1),"Sangat Kurang",""))))))</f>
        <v>Baik</v>
      </c>
      <c r="G41" s="22">
        <v>4.5999999999999996</v>
      </c>
      <c r="H41" s="22">
        <f t="shared" ref="H41:H45" si="9">IFERROR((AVERAGE(E41)*G41),"")</f>
        <v>13.799999999999999</v>
      </c>
      <c r="I41" s="268">
        <f>(H41+H42)/2</f>
        <v>13.799999999999999</v>
      </c>
      <c r="J41" s="22"/>
      <c r="K41" s="55"/>
      <c r="L41" s="7"/>
    </row>
    <row r="42" spans="1:12" ht="33" customHeight="1" x14ac:dyDescent="0.25">
      <c r="A42" s="264"/>
      <c r="B42" s="61" t="s">
        <v>66</v>
      </c>
      <c r="C42" s="264"/>
      <c r="D42" s="50" t="s">
        <v>67</v>
      </c>
      <c r="E42" s="22">
        <v>3</v>
      </c>
      <c r="F42" s="53" t="str">
        <f t="shared" si="8"/>
        <v>Baik</v>
      </c>
      <c r="G42" s="22">
        <v>4.5999999999999996</v>
      </c>
      <c r="H42" s="22">
        <f t="shared" si="9"/>
        <v>13.799999999999999</v>
      </c>
      <c r="I42" s="264"/>
      <c r="J42" s="22"/>
      <c r="K42" s="55"/>
      <c r="L42" s="7"/>
    </row>
    <row r="43" spans="1:12" ht="39" customHeight="1" x14ac:dyDescent="0.25">
      <c r="A43" s="63">
        <v>15</v>
      </c>
      <c r="B43" s="61" t="s">
        <v>68</v>
      </c>
      <c r="C43" s="49" t="s">
        <v>69</v>
      </c>
      <c r="D43" s="50" t="s">
        <v>70</v>
      </c>
      <c r="E43" s="22">
        <v>2</v>
      </c>
      <c r="F43" s="53" t="str">
        <f t="shared" si="8"/>
        <v>cukup</v>
      </c>
      <c r="G43" s="22">
        <v>3.07</v>
      </c>
      <c r="H43" s="22">
        <f t="shared" si="9"/>
        <v>6.14</v>
      </c>
      <c r="I43" s="54">
        <f>H43</f>
        <v>6.14</v>
      </c>
      <c r="J43" s="22"/>
      <c r="K43" s="55"/>
      <c r="L43" s="7"/>
    </row>
    <row r="44" spans="1:12" ht="99" customHeight="1" x14ac:dyDescent="0.25">
      <c r="A44" s="263">
        <v>16</v>
      </c>
      <c r="B44" s="61" t="s">
        <v>71</v>
      </c>
      <c r="C44" s="265" t="s">
        <v>72</v>
      </c>
      <c r="D44" s="50" t="s">
        <v>73</v>
      </c>
      <c r="E44" s="22">
        <v>4</v>
      </c>
      <c r="F44" s="53" t="str">
        <f t="shared" si="8"/>
        <v>Sangat Baik</v>
      </c>
      <c r="G44" s="22">
        <v>1.53</v>
      </c>
      <c r="H44" s="22">
        <f t="shared" si="9"/>
        <v>6.12</v>
      </c>
      <c r="I44" s="268">
        <f>(H44+(2*H45))/3</f>
        <v>6.12</v>
      </c>
      <c r="J44" s="22"/>
      <c r="K44" s="55"/>
      <c r="L44" s="7"/>
    </row>
    <row r="45" spans="1:12" ht="39.75" customHeight="1" x14ac:dyDescent="0.25">
      <c r="A45" s="264"/>
      <c r="B45" s="61" t="s">
        <v>74</v>
      </c>
      <c r="C45" s="264"/>
      <c r="D45" s="73" t="s">
        <v>75</v>
      </c>
      <c r="E45" s="22">
        <v>4</v>
      </c>
      <c r="F45" s="53" t="str">
        <f t="shared" si="8"/>
        <v>Sangat Baik</v>
      </c>
      <c r="G45" s="22">
        <v>1.53</v>
      </c>
      <c r="H45" s="22">
        <f t="shared" si="9"/>
        <v>6.12</v>
      </c>
      <c r="I45" s="264"/>
      <c r="J45" s="22"/>
      <c r="K45" s="55"/>
      <c r="L45" s="7"/>
    </row>
    <row r="46" spans="1:12" ht="15.75" customHeight="1" x14ac:dyDescent="0.25">
      <c r="A46" s="63"/>
      <c r="B46" s="61"/>
      <c r="C46" s="56"/>
      <c r="D46" s="66"/>
      <c r="E46" s="22"/>
      <c r="F46" s="72"/>
      <c r="G46" s="22"/>
      <c r="H46" s="22"/>
      <c r="I46" s="54"/>
      <c r="J46" s="22"/>
      <c r="K46" s="55"/>
      <c r="L46" s="7"/>
    </row>
    <row r="47" spans="1:12" ht="15.75" customHeight="1" x14ac:dyDescent="0.25">
      <c r="A47" s="63"/>
      <c r="B47" s="61"/>
      <c r="C47" s="56"/>
      <c r="D47" s="66" t="s">
        <v>31</v>
      </c>
      <c r="E47" s="22">
        <f>AVERAGE(E41:E45)</f>
        <v>3.2</v>
      </c>
      <c r="F47" s="53" t="str">
        <f>IF(E47="","",IF(E47=4,"Sangat Baik",IF(AND(E47&gt;=3,E47&lt;4),"Baik",IF(AND(E47&gt;=2,E47&lt;3),"cukup",IF(AND(E47&gt;=1,E47&lt;2),"Kurang",IF(AND(E47&gt;=0,E47&lt;1),"Sangat Kurang",""))))))</f>
        <v>Baik</v>
      </c>
      <c r="G47" s="22"/>
      <c r="H47" s="22"/>
      <c r="I47" s="54"/>
      <c r="J47" s="22"/>
      <c r="K47" s="55"/>
      <c r="L47" s="7"/>
    </row>
    <row r="48" spans="1:12" ht="15.75" customHeight="1" x14ac:dyDescent="0.25">
      <c r="A48" s="63"/>
      <c r="B48" s="61"/>
      <c r="C48" s="56"/>
      <c r="D48" s="66" t="s">
        <v>18</v>
      </c>
      <c r="E48" s="22"/>
      <c r="F48" s="67"/>
      <c r="G48" s="22">
        <f t="shared" ref="G48:I48" si="10">SUM(G41:G47)</f>
        <v>15.329999999999998</v>
      </c>
      <c r="H48" s="22">
        <f t="shared" si="10"/>
        <v>45.97999999999999</v>
      </c>
      <c r="I48" s="54">
        <f t="shared" si="10"/>
        <v>26.06</v>
      </c>
      <c r="J48" s="22"/>
      <c r="K48" s="55"/>
      <c r="L48" s="7"/>
    </row>
    <row r="49" spans="1:12" ht="15.75" customHeight="1" x14ac:dyDescent="0.25">
      <c r="A49" s="58"/>
      <c r="B49" s="59"/>
      <c r="C49" s="3"/>
      <c r="D49" s="4"/>
      <c r="E49" s="5"/>
      <c r="F49" s="6"/>
      <c r="G49" s="5"/>
      <c r="H49" s="5"/>
      <c r="I49" s="60"/>
      <c r="J49" s="5"/>
      <c r="K49" s="7"/>
      <c r="L49" s="7"/>
    </row>
    <row r="50" spans="1:12" ht="15.75" customHeight="1" x14ac:dyDescent="0.25">
      <c r="A50" s="1" t="s">
        <v>76</v>
      </c>
      <c r="B50" s="74"/>
      <c r="C50" s="3"/>
      <c r="D50" s="4"/>
      <c r="E50" s="5"/>
      <c r="F50" s="6"/>
      <c r="G50" s="5"/>
      <c r="H50" s="5"/>
      <c r="I50" s="60"/>
      <c r="J50" s="5"/>
      <c r="K50" s="7"/>
      <c r="L50" s="7"/>
    </row>
    <row r="51" spans="1:12" ht="27.75" customHeight="1" x14ac:dyDescent="0.25">
      <c r="A51" s="63">
        <v>17</v>
      </c>
      <c r="B51" s="61" t="s">
        <v>77</v>
      </c>
      <c r="C51" s="56" t="s">
        <v>78</v>
      </c>
      <c r="D51" s="65" t="s">
        <v>79</v>
      </c>
      <c r="E51" s="22">
        <v>2</v>
      </c>
      <c r="F51" s="53" t="str">
        <f t="shared" ref="F51:F66" si="11">IF(E51="","",IF(E51=4,"Sangat Baik",IF(AND(E51&gt;=3,E51&lt;4),"Baik",IF(AND(E51&gt;=2,E51&lt;3),"cukup",IF(AND(E51&gt;=1,E51&lt;2),"Kurang",IF(AND(E51&gt;=0,E51&lt;1),"Sangat Kurang",""))))))</f>
        <v>cukup</v>
      </c>
      <c r="G51" s="22">
        <v>0.74</v>
      </c>
      <c r="H51" s="22">
        <f t="shared" ref="H51:H66" si="12">IFERROR((AVERAGE(E51)*G51),"")</f>
        <v>1.48</v>
      </c>
      <c r="I51" s="54">
        <f t="shared" ref="I51:I64" si="13">H51</f>
        <v>1.48</v>
      </c>
      <c r="J51" s="22"/>
      <c r="K51" s="55"/>
      <c r="L51" s="7"/>
    </row>
    <row r="52" spans="1:12" ht="27" customHeight="1" x14ac:dyDescent="0.25">
      <c r="A52" s="63">
        <v>18</v>
      </c>
      <c r="B52" s="61" t="s">
        <v>80</v>
      </c>
      <c r="C52" s="56"/>
      <c r="D52" s="65" t="s">
        <v>81</v>
      </c>
      <c r="E52" s="22">
        <v>4</v>
      </c>
      <c r="F52" s="53" t="str">
        <f t="shared" si="11"/>
        <v>Sangat Baik</v>
      </c>
      <c r="G52" s="22">
        <v>0.99</v>
      </c>
      <c r="H52" s="22">
        <f t="shared" si="12"/>
        <v>3.96</v>
      </c>
      <c r="I52" s="54">
        <f t="shared" si="13"/>
        <v>3.96</v>
      </c>
      <c r="J52" s="22"/>
      <c r="K52" s="55"/>
      <c r="L52" s="7"/>
    </row>
    <row r="53" spans="1:12" ht="39.75" customHeight="1" x14ac:dyDescent="0.25">
      <c r="A53" s="63">
        <v>19</v>
      </c>
      <c r="B53" s="61" t="s">
        <v>82</v>
      </c>
      <c r="C53" s="56"/>
      <c r="D53" s="65" t="s">
        <v>83</v>
      </c>
      <c r="E53" s="75">
        <v>4</v>
      </c>
      <c r="F53" s="53" t="str">
        <f t="shared" si="11"/>
        <v>Sangat Baik</v>
      </c>
      <c r="G53" s="22">
        <v>0.5</v>
      </c>
      <c r="H53" s="22">
        <f t="shared" si="12"/>
        <v>2</v>
      </c>
      <c r="I53" s="54">
        <f t="shared" si="13"/>
        <v>2</v>
      </c>
      <c r="J53" s="22"/>
      <c r="K53" s="55"/>
      <c r="L53" s="7"/>
    </row>
    <row r="54" spans="1:12" ht="36.75" customHeight="1" x14ac:dyDescent="0.25">
      <c r="A54" s="63">
        <v>20</v>
      </c>
      <c r="B54" s="61" t="s">
        <v>84</v>
      </c>
      <c r="C54" s="56"/>
      <c r="D54" s="65" t="s">
        <v>85</v>
      </c>
      <c r="E54" s="22">
        <v>4</v>
      </c>
      <c r="F54" s="53" t="str">
        <f t="shared" si="11"/>
        <v>Sangat Baik</v>
      </c>
      <c r="G54" s="22">
        <v>0.5</v>
      </c>
      <c r="H54" s="22">
        <f t="shared" si="12"/>
        <v>2</v>
      </c>
      <c r="I54" s="54">
        <f t="shared" si="13"/>
        <v>2</v>
      </c>
      <c r="J54" s="22"/>
      <c r="K54" s="55"/>
      <c r="L54" s="7"/>
    </row>
    <row r="55" spans="1:12" ht="60" customHeight="1" x14ac:dyDescent="0.25">
      <c r="A55" s="63">
        <v>21</v>
      </c>
      <c r="B55" s="61" t="s">
        <v>86</v>
      </c>
      <c r="C55" s="56"/>
      <c r="D55" s="50" t="s">
        <v>87</v>
      </c>
      <c r="E55" s="22">
        <v>3</v>
      </c>
      <c r="F55" s="53" t="str">
        <f t="shared" si="11"/>
        <v>Baik</v>
      </c>
      <c r="G55" s="22">
        <v>0.99</v>
      </c>
      <c r="H55" s="22">
        <f t="shared" si="12"/>
        <v>2.9699999999999998</v>
      </c>
      <c r="I55" s="54">
        <f t="shared" si="13"/>
        <v>2.9699999999999998</v>
      </c>
      <c r="J55" s="22"/>
      <c r="K55" s="55"/>
      <c r="L55" s="7"/>
    </row>
    <row r="56" spans="1:12" ht="45.75" customHeight="1" x14ac:dyDescent="0.25">
      <c r="A56" s="63">
        <v>22</v>
      </c>
      <c r="B56" s="61" t="s">
        <v>88</v>
      </c>
      <c r="C56" s="56"/>
      <c r="D56" s="50" t="s">
        <v>89</v>
      </c>
      <c r="E56" s="22">
        <v>4</v>
      </c>
      <c r="F56" s="53" t="str">
        <f t="shared" si="11"/>
        <v>Sangat Baik</v>
      </c>
      <c r="G56" s="22">
        <v>0.25</v>
      </c>
      <c r="H56" s="22">
        <f t="shared" si="12"/>
        <v>1</v>
      </c>
      <c r="I56" s="54">
        <f t="shared" si="13"/>
        <v>1</v>
      </c>
      <c r="J56" s="22"/>
      <c r="K56" s="55"/>
      <c r="L56" s="7"/>
    </row>
    <row r="57" spans="1:12" ht="38.25" customHeight="1" x14ac:dyDescent="0.25">
      <c r="A57" s="63">
        <v>23</v>
      </c>
      <c r="B57" s="61" t="s">
        <v>90</v>
      </c>
      <c r="C57" s="56"/>
      <c r="D57" s="50" t="s">
        <v>91</v>
      </c>
      <c r="E57" s="22">
        <v>4</v>
      </c>
      <c r="F57" s="53" t="str">
        <f t="shared" si="11"/>
        <v>Sangat Baik</v>
      </c>
      <c r="G57" s="22">
        <v>0.5</v>
      </c>
      <c r="H57" s="22">
        <f t="shared" si="12"/>
        <v>2</v>
      </c>
      <c r="I57" s="54">
        <f t="shared" si="13"/>
        <v>2</v>
      </c>
      <c r="J57" s="22"/>
      <c r="K57" s="55"/>
      <c r="L57" s="7"/>
    </row>
    <row r="58" spans="1:12" ht="36.75" customHeight="1" x14ac:dyDescent="0.25">
      <c r="A58" s="63">
        <v>24</v>
      </c>
      <c r="B58" s="61" t="s">
        <v>92</v>
      </c>
      <c r="C58" s="49" t="s">
        <v>93</v>
      </c>
      <c r="D58" s="50" t="s">
        <v>94</v>
      </c>
      <c r="E58" s="22">
        <v>4</v>
      </c>
      <c r="F58" s="53" t="str">
        <f t="shared" si="11"/>
        <v>Sangat Baik</v>
      </c>
      <c r="G58" s="22">
        <v>0.81</v>
      </c>
      <c r="H58" s="22">
        <f t="shared" si="12"/>
        <v>3.24</v>
      </c>
      <c r="I58" s="54">
        <f t="shared" si="13"/>
        <v>3.24</v>
      </c>
      <c r="J58" s="22"/>
      <c r="K58" s="55"/>
      <c r="L58" s="7"/>
    </row>
    <row r="59" spans="1:12" ht="42" customHeight="1" x14ac:dyDescent="0.25">
      <c r="A59" s="63">
        <v>25</v>
      </c>
      <c r="B59" s="61" t="s">
        <v>95</v>
      </c>
      <c r="C59" s="56"/>
      <c r="D59" s="50" t="s">
        <v>96</v>
      </c>
      <c r="E59" s="22">
        <v>2</v>
      </c>
      <c r="F59" s="53" t="str">
        <f t="shared" si="11"/>
        <v>cukup</v>
      </c>
      <c r="G59" s="22">
        <v>0.81</v>
      </c>
      <c r="H59" s="22">
        <f t="shared" si="12"/>
        <v>1.62</v>
      </c>
      <c r="I59" s="54">
        <f t="shared" si="13"/>
        <v>1.62</v>
      </c>
      <c r="J59" s="22"/>
      <c r="K59" s="55"/>
      <c r="L59" s="7"/>
    </row>
    <row r="60" spans="1:12" ht="33" customHeight="1" x14ac:dyDescent="0.25">
      <c r="A60" s="63">
        <v>26</v>
      </c>
      <c r="B60" s="61" t="s">
        <v>97</v>
      </c>
      <c r="C60" s="56"/>
      <c r="D60" s="50" t="s">
        <v>98</v>
      </c>
      <c r="E60" s="22">
        <v>4</v>
      </c>
      <c r="F60" s="53" t="str">
        <f t="shared" si="11"/>
        <v>Sangat Baik</v>
      </c>
      <c r="G60" s="22">
        <v>0.41</v>
      </c>
      <c r="H60" s="22">
        <f t="shared" si="12"/>
        <v>1.64</v>
      </c>
      <c r="I60" s="54">
        <f t="shared" si="13"/>
        <v>1.64</v>
      </c>
      <c r="J60" s="22"/>
      <c r="K60" s="55"/>
      <c r="L60" s="7"/>
    </row>
    <row r="61" spans="1:12" ht="39" customHeight="1" x14ac:dyDescent="0.25">
      <c r="A61" s="63">
        <v>27</v>
      </c>
      <c r="B61" s="61" t="s">
        <v>99</v>
      </c>
      <c r="C61" s="56"/>
      <c r="D61" s="50" t="s">
        <v>100</v>
      </c>
      <c r="E61" s="22">
        <v>4</v>
      </c>
      <c r="F61" s="53" t="str">
        <f t="shared" si="11"/>
        <v>Sangat Baik</v>
      </c>
      <c r="G61" s="22">
        <v>0.81</v>
      </c>
      <c r="H61" s="22">
        <f t="shared" si="12"/>
        <v>3.24</v>
      </c>
      <c r="I61" s="54">
        <f t="shared" si="13"/>
        <v>3.24</v>
      </c>
      <c r="J61" s="22"/>
      <c r="K61" s="55"/>
      <c r="L61" s="7"/>
    </row>
    <row r="62" spans="1:12" ht="36" customHeight="1" x14ac:dyDescent="0.25">
      <c r="A62" s="63">
        <v>28</v>
      </c>
      <c r="B62" s="61" t="s">
        <v>101</v>
      </c>
      <c r="C62" s="56"/>
      <c r="D62" s="76" t="s">
        <v>102</v>
      </c>
      <c r="E62" s="22">
        <v>3</v>
      </c>
      <c r="F62" s="53" t="str">
        <f t="shared" si="11"/>
        <v>Baik</v>
      </c>
      <c r="G62" s="22">
        <v>0.81</v>
      </c>
      <c r="H62" s="22">
        <f t="shared" si="12"/>
        <v>2.4300000000000002</v>
      </c>
      <c r="I62" s="54">
        <f t="shared" si="13"/>
        <v>2.4300000000000002</v>
      </c>
      <c r="J62" s="22"/>
      <c r="K62" s="55"/>
      <c r="L62" s="7"/>
    </row>
    <row r="63" spans="1:12" ht="30.75" customHeight="1" x14ac:dyDescent="0.25">
      <c r="A63" s="63">
        <v>29</v>
      </c>
      <c r="B63" s="61" t="s">
        <v>103</v>
      </c>
      <c r="C63" s="56"/>
      <c r="D63" s="50" t="s">
        <v>104</v>
      </c>
      <c r="E63" s="22">
        <v>4</v>
      </c>
      <c r="F63" s="53" t="str">
        <f t="shared" si="11"/>
        <v>Sangat Baik</v>
      </c>
      <c r="G63" s="22">
        <v>0.81</v>
      </c>
      <c r="H63" s="22">
        <f t="shared" si="12"/>
        <v>3.24</v>
      </c>
      <c r="I63" s="54">
        <f t="shared" si="13"/>
        <v>3.24</v>
      </c>
      <c r="J63" s="22"/>
      <c r="K63" s="55"/>
      <c r="L63" s="7"/>
    </row>
    <row r="64" spans="1:12" ht="55.5" customHeight="1" x14ac:dyDescent="0.25">
      <c r="A64" s="63">
        <v>30</v>
      </c>
      <c r="B64" s="61" t="s">
        <v>105</v>
      </c>
      <c r="C64" s="49" t="s">
        <v>106</v>
      </c>
      <c r="D64" s="50" t="s">
        <v>107</v>
      </c>
      <c r="E64" s="22">
        <v>4</v>
      </c>
      <c r="F64" s="53" t="str">
        <f t="shared" si="11"/>
        <v>Sangat Baik</v>
      </c>
      <c r="G64" s="22">
        <v>2.23</v>
      </c>
      <c r="H64" s="22">
        <f t="shared" si="12"/>
        <v>8.92</v>
      </c>
      <c r="I64" s="54">
        <f t="shared" si="13"/>
        <v>8.92</v>
      </c>
      <c r="J64" s="22"/>
      <c r="K64" s="55"/>
      <c r="L64" s="7"/>
    </row>
    <row r="65" spans="1:12" ht="48.75" customHeight="1" x14ac:dyDescent="0.25">
      <c r="A65" s="63" t="s">
        <v>108</v>
      </c>
      <c r="B65" s="61" t="s">
        <v>109</v>
      </c>
      <c r="C65" s="49" t="s">
        <v>110</v>
      </c>
      <c r="D65" s="50" t="s">
        <v>111</v>
      </c>
      <c r="E65" s="22">
        <v>3</v>
      </c>
      <c r="F65" s="53" t="str">
        <f t="shared" si="11"/>
        <v>Baik</v>
      </c>
      <c r="G65" s="22">
        <v>1.1200000000000001</v>
      </c>
      <c r="H65" s="22">
        <f t="shared" si="12"/>
        <v>3.3600000000000003</v>
      </c>
      <c r="I65" s="268">
        <f>(H65+H66)/2</f>
        <v>3.9200000000000004</v>
      </c>
      <c r="J65" s="22"/>
      <c r="K65" s="55"/>
      <c r="L65" s="7"/>
    </row>
    <row r="66" spans="1:12" ht="58.5" customHeight="1" x14ac:dyDescent="0.25">
      <c r="A66" s="63" t="s">
        <v>112</v>
      </c>
      <c r="B66" s="61" t="s">
        <v>113</v>
      </c>
      <c r="C66" s="56"/>
      <c r="D66" s="50" t="s">
        <v>114</v>
      </c>
      <c r="E66" s="22">
        <v>4</v>
      </c>
      <c r="F66" s="53" t="str">
        <f t="shared" si="11"/>
        <v>Sangat Baik</v>
      </c>
      <c r="G66" s="22">
        <v>1.1200000000000001</v>
      </c>
      <c r="H66" s="22">
        <f t="shared" si="12"/>
        <v>4.4800000000000004</v>
      </c>
      <c r="I66" s="264"/>
      <c r="J66" s="22"/>
      <c r="K66" s="55"/>
      <c r="L66" s="7"/>
    </row>
    <row r="67" spans="1:12" ht="15.75" customHeight="1" x14ac:dyDescent="0.25">
      <c r="A67" s="63"/>
      <c r="B67" s="61"/>
      <c r="C67" s="56"/>
      <c r="D67" s="66"/>
      <c r="E67" s="22"/>
      <c r="F67" s="67"/>
      <c r="G67" s="22"/>
      <c r="H67" s="22"/>
      <c r="I67" s="54"/>
      <c r="J67" s="22"/>
      <c r="K67" s="55"/>
      <c r="L67" s="7"/>
    </row>
    <row r="68" spans="1:12" ht="15.75" customHeight="1" x14ac:dyDescent="0.25">
      <c r="A68" s="63"/>
      <c r="B68" s="61"/>
      <c r="C68" s="56"/>
      <c r="D68" s="66" t="s">
        <v>31</v>
      </c>
      <c r="E68" s="22"/>
      <c r="F68" s="53" t="str">
        <f>IF(E68="","",IF(E68=4,"Sangat Baik",IF(AND(E68&gt;=3,E68&lt;4),"Baik",IF(AND(E68&gt;=2,E68&lt;3),"cukup",IF(AND(E68&gt;=1,E68&lt;2),"Kurang",IF(AND(E68&gt;=0,E68&lt;1),"Sangat Kurang",""))))))</f>
        <v/>
      </c>
      <c r="G68" s="22"/>
      <c r="H68" s="22"/>
      <c r="I68" s="54"/>
      <c r="J68" s="22"/>
      <c r="K68" s="55"/>
      <c r="L68" s="7"/>
    </row>
    <row r="69" spans="1:12" ht="15.75" customHeight="1" x14ac:dyDescent="0.25">
      <c r="A69" s="63"/>
      <c r="B69" s="61"/>
      <c r="C69" s="56"/>
      <c r="D69" s="66" t="s">
        <v>18</v>
      </c>
      <c r="E69" s="22"/>
      <c r="F69" s="67"/>
      <c r="G69" s="22">
        <f t="shared" ref="G69:I69" si="14">SUM(G51:G66)</f>
        <v>13.400000000000002</v>
      </c>
      <c r="H69" s="22">
        <f t="shared" si="14"/>
        <v>47.58</v>
      </c>
      <c r="I69" s="54">
        <f t="shared" si="14"/>
        <v>43.660000000000004</v>
      </c>
      <c r="J69" s="22"/>
      <c r="K69" s="55"/>
      <c r="L69" s="7"/>
    </row>
    <row r="70" spans="1:12" ht="15.75" customHeight="1" x14ac:dyDescent="0.25">
      <c r="A70" s="58"/>
      <c r="B70" s="59"/>
      <c r="C70" s="3"/>
      <c r="D70" s="4"/>
      <c r="E70" s="5"/>
      <c r="F70" s="6"/>
      <c r="G70" s="5"/>
      <c r="H70" s="5"/>
      <c r="I70" s="60"/>
      <c r="J70" s="5"/>
      <c r="K70" s="7"/>
      <c r="L70" s="7"/>
    </row>
    <row r="71" spans="1:12" ht="15.75" customHeight="1" x14ac:dyDescent="0.25">
      <c r="A71" s="44" t="s">
        <v>115</v>
      </c>
      <c r="B71" s="77"/>
      <c r="C71" s="3"/>
      <c r="D71" s="4"/>
      <c r="E71" s="5"/>
      <c r="F71" s="6"/>
      <c r="G71" s="5"/>
      <c r="H71" s="5"/>
      <c r="I71" s="60"/>
      <c r="J71" s="5"/>
      <c r="K71" s="7"/>
      <c r="L71" s="7"/>
    </row>
    <row r="72" spans="1:12" ht="29.25" customHeight="1" x14ac:dyDescent="0.25">
      <c r="A72" s="63">
        <v>32</v>
      </c>
      <c r="B72" s="61" t="s">
        <v>116</v>
      </c>
      <c r="C72" s="78" t="s">
        <v>117</v>
      </c>
      <c r="D72" s="50" t="s">
        <v>118</v>
      </c>
      <c r="E72" s="22">
        <v>4</v>
      </c>
      <c r="F72" s="53" t="str">
        <f t="shared" ref="F72:F77" si="15">IF(E72="","",IF(E72=4,"Sangat Baik",IF(AND(E72&gt;=3,E72&lt;4),"Baik",IF(AND(E72&gt;=2,E72&lt;3),"cukup",IF(AND(E72&gt;=1,E72&lt;2),"Kurang",IF(AND(E72&gt;=0,E72&lt;1),"Sangat Kurang",""))))))</f>
        <v>Sangat Baik</v>
      </c>
      <c r="G72" s="22">
        <v>0.77</v>
      </c>
      <c r="H72" s="22">
        <f t="shared" ref="H72:H77" si="16">IFERROR((AVERAGE(E72)*G72),"")</f>
        <v>3.08</v>
      </c>
      <c r="I72" s="54">
        <f t="shared" ref="I72:I77" si="17">H72</f>
        <v>3.08</v>
      </c>
      <c r="J72" s="22"/>
      <c r="K72" s="55"/>
      <c r="L72" s="7"/>
    </row>
    <row r="73" spans="1:12" ht="29.25" customHeight="1" x14ac:dyDescent="0.25">
      <c r="A73" s="63">
        <v>33</v>
      </c>
      <c r="B73" s="61" t="s">
        <v>119</v>
      </c>
      <c r="C73" s="56"/>
      <c r="D73" s="50" t="s">
        <v>120</v>
      </c>
      <c r="E73" s="22">
        <v>4</v>
      </c>
      <c r="F73" s="53" t="str">
        <f t="shared" si="15"/>
        <v>Sangat Baik</v>
      </c>
      <c r="G73" s="22">
        <v>0.77</v>
      </c>
      <c r="H73" s="22">
        <f t="shared" si="16"/>
        <v>3.08</v>
      </c>
      <c r="I73" s="54">
        <f t="shared" si="17"/>
        <v>3.08</v>
      </c>
      <c r="J73" s="22"/>
      <c r="K73" s="55"/>
      <c r="L73" s="7"/>
    </row>
    <row r="74" spans="1:12" ht="29.25" customHeight="1" x14ac:dyDescent="0.25">
      <c r="A74" s="63">
        <v>34</v>
      </c>
      <c r="B74" s="61" t="s">
        <v>121</v>
      </c>
      <c r="C74" s="56"/>
      <c r="D74" s="50" t="s">
        <v>122</v>
      </c>
      <c r="E74" s="22">
        <v>4</v>
      </c>
      <c r="F74" s="53" t="str">
        <f t="shared" si="15"/>
        <v>Sangat Baik</v>
      </c>
      <c r="G74" s="22">
        <v>0.38</v>
      </c>
      <c r="H74" s="22">
        <f t="shared" si="16"/>
        <v>1.52</v>
      </c>
      <c r="I74" s="54">
        <f t="shared" si="17"/>
        <v>1.52</v>
      </c>
      <c r="J74" s="22"/>
      <c r="K74" s="55"/>
      <c r="L74" s="7"/>
    </row>
    <row r="75" spans="1:12" ht="29.25" customHeight="1" x14ac:dyDescent="0.25">
      <c r="A75" s="63">
        <v>35</v>
      </c>
      <c r="B75" s="61" t="s">
        <v>123</v>
      </c>
      <c r="C75" s="56"/>
      <c r="D75" s="50" t="s">
        <v>124</v>
      </c>
      <c r="E75" s="22">
        <v>3</v>
      </c>
      <c r="F75" s="53" t="str">
        <f t="shared" si="15"/>
        <v>Baik</v>
      </c>
      <c r="G75" s="22">
        <v>0.38</v>
      </c>
      <c r="H75" s="22">
        <f t="shared" si="16"/>
        <v>1.1400000000000001</v>
      </c>
      <c r="I75" s="54">
        <f t="shared" si="17"/>
        <v>1.1400000000000001</v>
      </c>
      <c r="J75" s="22"/>
      <c r="K75" s="55"/>
      <c r="L75" s="7"/>
    </row>
    <row r="76" spans="1:12" ht="29.25" customHeight="1" x14ac:dyDescent="0.25">
      <c r="A76" s="63">
        <v>36</v>
      </c>
      <c r="B76" s="61" t="s">
        <v>125</v>
      </c>
      <c r="C76" s="56"/>
      <c r="D76" s="50" t="s">
        <v>126</v>
      </c>
      <c r="E76" s="22">
        <v>4</v>
      </c>
      <c r="F76" s="53" t="str">
        <f t="shared" si="15"/>
        <v>Sangat Baik</v>
      </c>
      <c r="G76" s="22">
        <v>0.77</v>
      </c>
      <c r="H76" s="22">
        <f t="shared" si="16"/>
        <v>3.08</v>
      </c>
      <c r="I76" s="54">
        <f t="shared" si="17"/>
        <v>3.08</v>
      </c>
      <c r="J76" s="22"/>
      <c r="K76" s="55"/>
      <c r="L76" s="7"/>
    </row>
    <row r="77" spans="1:12" ht="43.5" customHeight="1" x14ac:dyDescent="0.25">
      <c r="A77" s="63">
        <v>37</v>
      </c>
      <c r="B77" s="61" t="s">
        <v>127</v>
      </c>
      <c r="C77" s="49" t="s">
        <v>128</v>
      </c>
      <c r="D77" s="50" t="s">
        <v>129</v>
      </c>
      <c r="E77" s="22">
        <v>2</v>
      </c>
      <c r="F77" s="53" t="str">
        <f t="shared" si="15"/>
        <v>cukup</v>
      </c>
      <c r="G77" s="22">
        <v>3.07</v>
      </c>
      <c r="H77" s="22">
        <f t="shared" si="16"/>
        <v>6.14</v>
      </c>
      <c r="I77" s="54">
        <f t="shared" si="17"/>
        <v>6.14</v>
      </c>
      <c r="J77" s="22"/>
      <c r="K77" s="55"/>
      <c r="L77" s="7"/>
    </row>
    <row r="78" spans="1:12" ht="15.75" customHeight="1" x14ac:dyDescent="0.25">
      <c r="A78" s="63"/>
      <c r="B78" s="61"/>
      <c r="C78" s="49"/>
      <c r="D78" s="57"/>
      <c r="E78" s="22"/>
      <c r="F78" s="53"/>
      <c r="G78" s="22"/>
      <c r="H78" s="22"/>
      <c r="I78" s="54"/>
      <c r="J78" s="22"/>
      <c r="K78" s="55"/>
      <c r="L78" s="7"/>
    </row>
    <row r="79" spans="1:12" ht="15.75" customHeight="1" x14ac:dyDescent="0.25">
      <c r="A79" s="63"/>
      <c r="B79" s="61"/>
      <c r="C79" s="49"/>
      <c r="D79" s="66" t="s">
        <v>31</v>
      </c>
      <c r="E79" s="22">
        <f>AVERAGE(E72:E77)</f>
        <v>3.5</v>
      </c>
      <c r="F79" s="53" t="str">
        <f>IF(E79="","",IF(E79=4,"Sangat Baik",IF(AND(E79&gt;=3,E79&lt;4),"Baik",IF(AND(E79&gt;=2,E79&lt;3),"cukup",IF(AND(E79&gt;=1,E79&lt;2),"Kurang",IF(AND(E79&gt;=0,E79&lt;1),"Sangat Kurang",""))))))</f>
        <v>Baik</v>
      </c>
      <c r="G79" s="22"/>
      <c r="H79" s="22"/>
      <c r="I79" s="54"/>
      <c r="J79" s="22"/>
      <c r="K79" s="55"/>
      <c r="L79" s="7"/>
    </row>
    <row r="80" spans="1:12" ht="15.75" customHeight="1" x14ac:dyDescent="0.25">
      <c r="A80" s="63"/>
      <c r="B80" s="61"/>
      <c r="C80" s="49"/>
      <c r="D80" s="66" t="s">
        <v>18</v>
      </c>
      <c r="E80" s="22"/>
      <c r="F80" s="67"/>
      <c r="G80" s="22">
        <f t="shared" ref="G80:I80" si="18">SUM(G72:G77)</f>
        <v>6.14</v>
      </c>
      <c r="H80" s="22">
        <f t="shared" si="18"/>
        <v>18.04</v>
      </c>
      <c r="I80" s="54">
        <f t="shared" si="18"/>
        <v>18.04</v>
      </c>
      <c r="J80" s="22"/>
      <c r="K80" s="55"/>
      <c r="L80" s="7"/>
    </row>
    <row r="81" spans="1:12" ht="15.75" customHeight="1" x14ac:dyDescent="0.25">
      <c r="A81" s="58"/>
      <c r="B81" s="59"/>
      <c r="C81" s="68"/>
      <c r="D81" s="69"/>
      <c r="E81" s="5"/>
      <c r="F81" s="70"/>
      <c r="G81" s="5"/>
      <c r="H81" s="5"/>
      <c r="I81" s="60"/>
      <c r="J81" s="5"/>
      <c r="K81" s="7"/>
      <c r="L81" s="7"/>
    </row>
    <row r="82" spans="1:12" ht="15.75" customHeight="1" x14ac:dyDescent="0.25">
      <c r="A82" s="44" t="s">
        <v>130</v>
      </c>
      <c r="B82" s="77"/>
      <c r="C82" s="3"/>
      <c r="D82" s="4"/>
      <c r="E82" s="5"/>
      <c r="F82" s="6"/>
      <c r="G82" s="5"/>
      <c r="H82" s="5" t="str">
        <f t="shared" ref="H82:H102" si="19">IFERROR((AVERAGE(E82)*G82),"")</f>
        <v/>
      </c>
      <c r="I82" s="60"/>
      <c r="J82" s="5"/>
      <c r="K82" s="7"/>
      <c r="L82" s="7"/>
    </row>
    <row r="83" spans="1:12" ht="27" customHeight="1" x14ac:dyDescent="0.25">
      <c r="A83" s="267">
        <v>38</v>
      </c>
      <c r="B83" s="61" t="s">
        <v>131</v>
      </c>
      <c r="C83" s="56" t="s">
        <v>132</v>
      </c>
      <c r="D83" s="65" t="s">
        <v>133</v>
      </c>
      <c r="E83" s="22">
        <v>2</v>
      </c>
      <c r="F83" s="53" t="str">
        <f t="shared" ref="F83:F102" si="20">IF(E83="","",IF(E83=4,"Sangat Baik",IF(AND(E83&gt;=3,E83&lt;4),"Baik",IF(AND(E83&gt;=2,E83&lt;3),"cukup",IF(AND(E83&gt;=1,E83&lt;2),"Kurang",IF(AND(E83&gt;=0,E83&lt;1),"Sangat Kurang",""))))))</f>
        <v>cukup</v>
      </c>
      <c r="G83" s="22">
        <v>2.5099999999999998</v>
      </c>
      <c r="H83" s="22">
        <f t="shared" si="19"/>
        <v>5.0199999999999996</v>
      </c>
      <c r="I83" s="268">
        <f>(H83+(2*H84)+(2*H85))/5</f>
        <v>8.032</v>
      </c>
      <c r="J83" s="22"/>
      <c r="K83" s="55"/>
      <c r="L83" s="7"/>
    </row>
    <row r="84" spans="1:12" ht="40.5" customHeight="1" x14ac:dyDescent="0.25">
      <c r="A84" s="266"/>
      <c r="B84" s="61" t="s">
        <v>134</v>
      </c>
      <c r="D84" s="65" t="s">
        <v>135</v>
      </c>
      <c r="E84" s="22">
        <v>3</v>
      </c>
      <c r="F84" s="53" t="str">
        <f t="shared" si="20"/>
        <v>Baik</v>
      </c>
      <c r="G84" s="22">
        <v>2.5099999999999998</v>
      </c>
      <c r="H84" s="22">
        <f t="shared" si="19"/>
        <v>7.5299999999999994</v>
      </c>
      <c r="I84" s="266"/>
      <c r="J84" s="22"/>
      <c r="K84" s="55"/>
      <c r="L84" s="7"/>
    </row>
    <row r="85" spans="1:12" ht="49.5" customHeight="1" x14ac:dyDescent="0.25">
      <c r="A85" s="264"/>
      <c r="B85" s="61" t="s">
        <v>136</v>
      </c>
      <c r="C85" s="56"/>
      <c r="D85" s="65" t="s">
        <v>137</v>
      </c>
      <c r="E85" s="22">
        <v>4</v>
      </c>
      <c r="F85" s="53" t="str">
        <f t="shared" si="20"/>
        <v>Sangat Baik</v>
      </c>
      <c r="G85" s="22">
        <v>2.5099999999999998</v>
      </c>
      <c r="H85" s="22">
        <f t="shared" si="19"/>
        <v>10.039999999999999</v>
      </c>
      <c r="I85" s="264"/>
      <c r="J85" s="22"/>
      <c r="K85" s="55"/>
      <c r="L85" s="7"/>
    </row>
    <row r="86" spans="1:12" ht="69" customHeight="1" x14ac:dyDescent="0.25">
      <c r="A86" s="63">
        <v>39</v>
      </c>
      <c r="B86" s="61" t="s">
        <v>138</v>
      </c>
      <c r="C86" s="49" t="s">
        <v>139</v>
      </c>
      <c r="D86" s="50" t="s">
        <v>140</v>
      </c>
      <c r="E86" s="22">
        <v>4</v>
      </c>
      <c r="F86" s="53" t="str">
        <f t="shared" si="20"/>
        <v>Sangat Baik</v>
      </c>
      <c r="G86" s="22">
        <v>0.84</v>
      </c>
      <c r="H86" s="22">
        <f t="shared" si="19"/>
        <v>3.36</v>
      </c>
      <c r="I86" s="54">
        <f>H86</f>
        <v>3.36</v>
      </c>
      <c r="J86" s="22"/>
      <c r="K86" s="55"/>
      <c r="L86" s="7"/>
    </row>
    <row r="87" spans="1:12" ht="29.25" customHeight="1" x14ac:dyDescent="0.25">
      <c r="A87" s="267">
        <v>40</v>
      </c>
      <c r="B87" s="61" t="s">
        <v>141</v>
      </c>
      <c r="C87" s="56" t="s">
        <v>142</v>
      </c>
      <c r="D87" s="50" t="s">
        <v>143</v>
      </c>
      <c r="E87" s="22">
        <v>4</v>
      </c>
      <c r="F87" s="53" t="str">
        <f t="shared" si="20"/>
        <v>Sangat Baik</v>
      </c>
      <c r="G87" s="22">
        <v>1.67</v>
      </c>
      <c r="H87" s="22">
        <f t="shared" si="19"/>
        <v>6.68</v>
      </c>
      <c r="I87" s="268">
        <f>(H87+(2*H88))/3</f>
        <v>6.68</v>
      </c>
      <c r="J87" s="22"/>
      <c r="K87" s="55"/>
      <c r="L87" s="7"/>
    </row>
    <row r="88" spans="1:12" ht="55.5" customHeight="1" x14ac:dyDescent="0.25">
      <c r="A88" s="264"/>
      <c r="B88" s="61" t="s">
        <v>144</v>
      </c>
      <c r="C88" s="56"/>
      <c r="D88" s="50" t="s">
        <v>145</v>
      </c>
      <c r="E88" s="22">
        <v>4</v>
      </c>
      <c r="F88" s="53" t="str">
        <f t="shared" si="20"/>
        <v>Sangat Baik</v>
      </c>
      <c r="G88" s="22">
        <v>1.67</v>
      </c>
      <c r="H88" s="22">
        <f t="shared" si="19"/>
        <v>6.68</v>
      </c>
      <c r="I88" s="264"/>
      <c r="J88" s="22"/>
      <c r="K88" s="55"/>
      <c r="L88" s="7"/>
    </row>
    <row r="89" spans="1:12" ht="27" customHeight="1" x14ac:dyDescent="0.25">
      <c r="A89" s="267">
        <v>41</v>
      </c>
      <c r="B89" s="61" t="s">
        <v>146</v>
      </c>
      <c r="C89" s="56" t="s">
        <v>147</v>
      </c>
      <c r="D89" s="50" t="s">
        <v>148</v>
      </c>
      <c r="E89" s="22">
        <v>4</v>
      </c>
      <c r="F89" s="53" t="str">
        <f t="shared" si="20"/>
        <v>Sangat Baik</v>
      </c>
      <c r="G89" s="22">
        <v>1.1200000000000001</v>
      </c>
      <c r="H89" s="22">
        <f t="shared" si="19"/>
        <v>4.4800000000000004</v>
      </c>
      <c r="I89" s="268">
        <f>(H89+(2*H90)+(2*H91)+(2*H92)+(2*H93))/9</f>
        <v>4.2311111111111117</v>
      </c>
      <c r="J89" s="22"/>
      <c r="K89" s="55"/>
      <c r="L89" s="7"/>
    </row>
    <row r="90" spans="1:12" ht="27" customHeight="1" x14ac:dyDescent="0.25">
      <c r="A90" s="266"/>
      <c r="B90" s="61" t="s">
        <v>149</v>
      </c>
      <c r="C90" s="56"/>
      <c r="D90" s="50" t="s">
        <v>150</v>
      </c>
      <c r="E90" s="22">
        <v>4</v>
      </c>
      <c r="F90" s="53" t="str">
        <f t="shared" si="20"/>
        <v>Sangat Baik</v>
      </c>
      <c r="G90" s="22">
        <v>1.1200000000000001</v>
      </c>
      <c r="H90" s="22">
        <f t="shared" si="19"/>
        <v>4.4800000000000004</v>
      </c>
      <c r="I90" s="266"/>
      <c r="J90" s="22"/>
      <c r="K90" s="55"/>
      <c r="L90" s="7"/>
    </row>
    <row r="91" spans="1:12" ht="174" customHeight="1" x14ac:dyDescent="0.25">
      <c r="A91" s="266"/>
      <c r="B91" s="61" t="s">
        <v>151</v>
      </c>
      <c r="C91" s="56"/>
      <c r="D91" s="50" t="s">
        <v>152</v>
      </c>
      <c r="E91" s="22">
        <v>4</v>
      </c>
      <c r="F91" s="53" t="str">
        <f t="shared" si="20"/>
        <v>Sangat Baik</v>
      </c>
      <c r="G91" s="22">
        <v>1.1200000000000001</v>
      </c>
      <c r="H91" s="22">
        <f t="shared" si="19"/>
        <v>4.4800000000000004</v>
      </c>
      <c r="I91" s="266"/>
      <c r="J91" s="22"/>
      <c r="K91" s="55"/>
      <c r="L91" s="7"/>
    </row>
    <row r="92" spans="1:12" ht="156" customHeight="1" x14ac:dyDescent="0.25">
      <c r="A92" s="266"/>
      <c r="B92" s="61" t="s">
        <v>153</v>
      </c>
      <c r="C92" s="56"/>
      <c r="D92" s="50" t="s">
        <v>154</v>
      </c>
      <c r="E92" s="22">
        <v>3</v>
      </c>
      <c r="F92" s="53" t="str">
        <f t="shared" si="20"/>
        <v>Baik</v>
      </c>
      <c r="G92" s="22">
        <v>1.1200000000000001</v>
      </c>
      <c r="H92" s="22">
        <f t="shared" si="19"/>
        <v>3.3600000000000003</v>
      </c>
      <c r="I92" s="266"/>
      <c r="J92" s="22"/>
      <c r="K92" s="55"/>
      <c r="L92" s="7"/>
    </row>
    <row r="93" spans="1:12" ht="100.5" customHeight="1" x14ac:dyDescent="0.25">
      <c r="A93" s="264"/>
      <c r="B93" s="61" t="s">
        <v>155</v>
      </c>
      <c r="C93" s="56"/>
      <c r="D93" s="50" t="s">
        <v>156</v>
      </c>
      <c r="E93" s="22">
        <v>4</v>
      </c>
      <c r="F93" s="53" t="str">
        <f t="shared" si="20"/>
        <v>Sangat Baik</v>
      </c>
      <c r="G93" s="22">
        <v>1.1200000000000001</v>
      </c>
      <c r="H93" s="22">
        <f t="shared" si="19"/>
        <v>4.4800000000000004</v>
      </c>
      <c r="I93" s="264"/>
      <c r="J93" s="22"/>
      <c r="K93" s="55"/>
      <c r="L93" s="7"/>
    </row>
    <row r="94" spans="1:12" ht="42.75" customHeight="1" x14ac:dyDescent="0.25">
      <c r="A94" s="63">
        <v>42</v>
      </c>
      <c r="B94" s="61" t="s">
        <v>157</v>
      </c>
      <c r="C94" s="56"/>
      <c r="D94" s="50" t="s">
        <v>158</v>
      </c>
      <c r="E94" s="22">
        <v>3.5</v>
      </c>
      <c r="F94" s="53" t="str">
        <f t="shared" si="20"/>
        <v>Baik</v>
      </c>
      <c r="G94" s="22">
        <v>0.56000000000000005</v>
      </c>
      <c r="H94" s="22">
        <f t="shared" si="19"/>
        <v>1.9600000000000002</v>
      </c>
      <c r="I94" s="54">
        <f t="shared" ref="I94:I95" si="21">H94</f>
        <v>1.9600000000000002</v>
      </c>
      <c r="J94" s="22"/>
      <c r="K94" s="55"/>
      <c r="L94" s="7"/>
    </row>
    <row r="95" spans="1:12" ht="73.5" customHeight="1" x14ac:dyDescent="0.25">
      <c r="A95" s="63">
        <v>43</v>
      </c>
      <c r="B95" s="61" t="s">
        <v>159</v>
      </c>
      <c r="C95" s="49" t="s">
        <v>160</v>
      </c>
      <c r="D95" s="50" t="s">
        <v>161</v>
      </c>
      <c r="E95" s="22">
        <v>4</v>
      </c>
      <c r="F95" s="53" t="str">
        <f t="shared" si="20"/>
        <v>Sangat Baik</v>
      </c>
      <c r="G95" s="22">
        <v>2.5099999999999998</v>
      </c>
      <c r="H95" s="22">
        <f t="shared" si="19"/>
        <v>10.039999999999999</v>
      </c>
      <c r="I95" s="54">
        <f t="shared" si="21"/>
        <v>10.039999999999999</v>
      </c>
      <c r="J95" s="22"/>
      <c r="K95" s="55"/>
      <c r="L95" s="7"/>
    </row>
    <row r="96" spans="1:12" ht="156" customHeight="1" x14ac:dyDescent="0.25">
      <c r="A96" s="63" t="s">
        <v>162</v>
      </c>
      <c r="B96" s="61" t="s">
        <v>163</v>
      </c>
      <c r="C96" s="49" t="s">
        <v>164</v>
      </c>
      <c r="D96" s="50" t="s">
        <v>165</v>
      </c>
      <c r="E96" s="22">
        <v>4</v>
      </c>
      <c r="F96" s="53" t="str">
        <f t="shared" si="20"/>
        <v>Sangat Baik</v>
      </c>
      <c r="G96" s="22">
        <v>1.67</v>
      </c>
      <c r="H96" s="22">
        <f t="shared" si="19"/>
        <v>6.68</v>
      </c>
      <c r="I96" s="268">
        <f>(H96+(2*H97)+(2*H98))/5</f>
        <v>6.68</v>
      </c>
      <c r="J96" s="22"/>
      <c r="K96" s="55"/>
      <c r="L96" s="7"/>
    </row>
    <row r="97" spans="1:12" ht="92.25" customHeight="1" x14ac:dyDescent="0.25">
      <c r="A97" s="63" t="s">
        <v>166</v>
      </c>
      <c r="B97" s="61" t="s">
        <v>167</v>
      </c>
      <c r="C97" s="56"/>
      <c r="D97" s="50" t="s">
        <v>168</v>
      </c>
      <c r="E97" s="22">
        <v>4</v>
      </c>
      <c r="F97" s="53" t="str">
        <f t="shared" si="20"/>
        <v>Sangat Baik</v>
      </c>
      <c r="G97" s="22">
        <v>1.67</v>
      </c>
      <c r="H97" s="22">
        <f t="shared" si="19"/>
        <v>6.68</v>
      </c>
      <c r="I97" s="266"/>
      <c r="J97" s="22"/>
      <c r="K97" s="55"/>
      <c r="L97" s="7"/>
    </row>
    <row r="98" spans="1:12" ht="262.5" customHeight="1" x14ac:dyDescent="0.25">
      <c r="A98" s="63" t="s">
        <v>169</v>
      </c>
      <c r="B98" s="61" t="s">
        <v>170</v>
      </c>
      <c r="C98" s="56"/>
      <c r="D98" s="79" t="s">
        <v>171</v>
      </c>
      <c r="E98" s="22">
        <v>4</v>
      </c>
      <c r="F98" s="53" t="str">
        <f t="shared" si="20"/>
        <v>Sangat Baik</v>
      </c>
      <c r="G98" s="22">
        <v>1.67</v>
      </c>
      <c r="H98" s="22">
        <f t="shared" si="19"/>
        <v>6.68</v>
      </c>
      <c r="I98" s="264"/>
      <c r="J98" s="22"/>
      <c r="K98" s="55"/>
      <c r="L98" s="7"/>
    </row>
    <row r="99" spans="1:12" ht="54.75" customHeight="1" x14ac:dyDescent="0.25">
      <c r="A99" s="63">
        <v>45</v>
      </c>
      <c r="B99" s="61" t="s">
        <v>172</v>
      </c>
      <c r="C99" s="49" t="s">
        <v>173</v>
      </c>
      <c r="D99" s="50" t="s">
        <v>174</v>
      </c>
      <c r="E99" s="22">
        <v>4</v>
      </c>
      <c r="F99" s="53" t="str">
        <f t="shared" si="20"/>
        <v>Sangat Baik</v>
      </c>
      <c r="G99" s="22">
        <v>1.67</v>
      </c>
      <c r="H99" s="22">
        <f t="shared" si="19"/>
        <v>6.68</v>
      </c>
      <c r="I99" s="54">
        <f t="shared" ref="I99:I100" si="22">H99</f>
        <v>6.68</v>
      </c>
      <c r="J99" s="22"/>
      <c r="K99" s="55"/>
      <c r="L99" s="7"/>
    </row>
    <row r="100" spans="1:12" ht="99.75" customHeight="1" x14ac:dyDescent="0.25">
      <c r="A100" s="63">
        <v>46</v>
      </c>
      <c r="B100" s="61" t="s">
        <v>175</v>
      </c>
      <c r="C100" s="49" t="s">
        <v>176</v>
      </c>
      <c r="D100" s="50" t="s">
        <v>177</v>
      </c>
      <c r="E100" s="22">
        <v>4</v>
      </c>
      <c r="F100" s="53" t="str">
        <f t="shared" si="20"/>
        <v>Sangat Baik</v>
      </c>
      <c r="G100" s="22">
        <v>2.5099999999999998</v>
      </c>
      <c r="H100" s="22">
        <f t="shared" si="19"/>
        <v>10.039999999999999</v>
      </c>
      <c r="I100" s="54">
        <f t="shared" si="22"/>
        <v>10.039999999999999</v>
      </c>
      <c r="J100" s="22"/>
      <c r="K100" s="55"/>
      <c r="L100" s="7"/>
    </row>
    <row r="101" spans="1:12" ht="42.75" customHeight="1" x14ac:dyDescent="0.25">
      <c r="A101" s="63" t="s">
        <v>178</v>
      </c>
      <c r="B101" s="61" t="s">
        <v>179</v>
      </c>
      <c r="C101" s="49" t="s">
        <v>180</v>
      </c>
      <c r="D101" s="50" t="s">
        <v>181</v>
      </c>
      <c r="E101" s="22">
        <v>4</v>
      </c>
      <c r="F101" s="53" t="str">
        <f t="shared" si="20"/>
        <v>Sangat Baik</v>
      </c>
      <c r="G101" s="22">
        <v>3.35</v>
      </c>
      <c r="H101" s="22">
        <f t="shared" si="19"/>
        <v>13.4</v>
      </c>
      <c r="I101" s="268">
        <f>(H101+(2*H102))/3</f>
        <v>13.4</v>
      </c>
      <c r="J101" s="22"/>
      <c r="K101" s="55"/>
      <c r="L101" s="7"/>
    </row>
    <row r="102" spans="1:12" ht="43.5" customHeight="1" x14ac:dyDescent="0.25">
      <c r="A102" s="63" t="s">
        <v>182</v>
      </c>
      <c r="B102" s="61" t="s">
        <v>183</v>
      </c>
      <c r="C102" s="56"/>
      <c r="D102" s="50" t="s">
        <v>184</v>
      </c>
      <c r="E102" s="22">
        <v>4</v>
      </c>
      <c r="F102" s="53" t="str">
        <f t="shared" si="20"/>
        <v>Sangat Baik</v>
      </c>
      <c r="G102" s="22">
        <v>3.35</v>
      </c>
      <c r="H102" s="22">
        <f t="shared" si="19"/>
        <v>13.4</v>
      </c>
      <c r="I102" s="264"/>
      <c r="J102" s="22"/>
      <c r="K102" s="55"/>
      <c r="L102" s="7"/>
    </row>
    <row r="103" spans="1:12" ht="15.75" customHeight="1" x14ac:dyDescent="0.25">
      <c r="A103" s="63"/>
      <c r="B103" s="61"/>
      <c r="C103" s="56"/>
      <c r="D103" s="57"/>
      <c r="E103" s="22"/>
      <c r="F103" s="67"/>
      <c r="G103" s="22"/>
      <c r="H103" s="22"/>
      <c r="I103" s="54"/>
      <c r="J103" s="22"/>
      <c r="K103" s="55"/>
      <c r="L103" s="7"/>
    </row>
    <row r="104" spans="1:12" ht="15.75" customHeight="1" x14ac:dyDescent="0.25">
      <c r="A104" s="63"/>
      <c r="B104" s="61"/>
      <c r="C104" s="56"/>
      <c r="D104" s="66" t="s">
        <v>31</v>
      </c>
      <c r="E104" s="22">
        <f>AVERAGE(E83:E102)</f>
        <v>3.7749999999999999</v>
      </c>
      <c r="F104" s="53" t="str">
        <f>IF(E104="","",IF(E104=4,"Sangat Baik",IF(AND(E104&gt;=3,E104&lt;4),"Baik",IF(AND(E104&gt;=2,E104&lt;3),"cukup",IF(AND(E104&gt;=1,E104&lt;2),"Kurang",IF(AND(E104&gt;=0,E104&lt;1),"Sangat Kurang",""))))))</f>
        <v>Baik</v>
      </c>
      <c r="G104" s="22"/>
      <c r="H104" s="22"/>
      <c r="I104" s="54"/>
      <c r="J104" s="22"/>
      <c r="K104" s="55"/>
      <c r="L104" s="7"/>
    </row>
    <row r="105" spans="1:12" ht="15.75" customHeight="1" x14ac:dyDescent="0.25">
      <c r="A105" s="63"/>
      <c r="B105" s="61"/>
      <c r="C105" s="56"/>
      <c r="D105" s="66" t="s">
        <v>18</v>
      </c>
      <c r="E105" s="22"/>
      <c r="F105" s="67"/>
      <c r="G105" s="22">
        <f t="shared" ref="G105:I105" si="23">SUM(G83:G102)</f>
        <v>36.27000000000001</v>
      </c>
      <c r="H105" s="22">
        <f t="shared" si="23"/>
        <v>136.15000000000003</v>
      </c>
      <c r="I105" s="54">
        <f t="shared" si="23"/>
        <v>71.103111111111104</v>
      </c>
      <c r="J105" s="22"/>
      <c r="K105" s="55"/>
      <c r="L105" s="7"/>
    </row>
    <row r="106" spans="1:12" ht="15.75" customHeight="1" x14ac:dyDescent="0.25">
      <c r="A106" s="58"/>
      <c r="B106" s="59"/>
      <c r="C106" s="3"/>
      <c r="D106" s="69"/>
      <c r="E106" s="5"/>
      <c r="F106" s="6"/>
      <c r="G106" s="5"/>
      <c r="H106" s="5"/>
      <c r="I106" s="60"/>
      <c r="J106" s="5"/>
      <c r="K106" s="7"/>
      <c r="L106" s="7"/>
    </row>
    <row r="107" spans="1:12" ht="15.75" customHeight="1" x14ac:dyDescent="0.25">
      <c r="A107" s="1" t="s">
        <v>185</v>
      </c>
      <c r="B107" s="2"/>
      <c r="C107" s="3"/>
      <c r="D107" s="69"/>
      <c r="E107" s="5"/>
      <c r="F107" s="6"/>
      <c r="G107" s="5"/>
      <c r="H107" s="5"/>
      <c r="I107" s="60"/>
      <c r="J107" s="5"/>
      <c r="K107" s="7"/>
      <c r="L107" s="7"/>
    </row>
    <row r="108" spans="1:12" ht="177.75" customHeight="1" x14ac:dyDescent="0.25">
      <c r="A108" s="63">
        <v>48</v>
      </c>
      <c r="B108" s="61" t="s">
        <v>186</v>
      </c>
      <c r="C108" s="49" t="s">
        <v>187</v>
      </c>
      <c r="D108" s="50" t="s">
        <v>188</v>
      </c>
      <c r="E108" s="22">
        <v>3.5</v>
      </c>
      <c r="F108" s="53" t="str">
        <f t="shared" ref="F108:F109" si="24">IF(E108="","",IF(E108=4,"Sangat Baik",IF(AND(E108&gt;=3,E108&lt;4),"Baik",IF(AND(E108&gt;=2,E108&lt;3),"cukup",IF(AND(E108&gt;=1,E108&lt;2),"Kurang",IF(AND(E108&gt;=0,E108&lt;1),"Sangat Kurang",""))))))</f>
        <v>Baik</v>
      </c>
      <c r="G108" s="22">
        <v>1.53</v>
      </c>
      <c r="H108" s="22">
        <f t="shared" ref="H108:H109" si="25">IFERROR((AVERAGE(E108)*G108),"")</f>
        <v>5.3550000000000004</v>
      </c>
      <c r="I108" s="54">
        <f t="shared" ref="I108:I109" si="26">H108</f>
        <v>5.3550000000000004</v>
      </c>
      <c r="J108" s="22"/>
      <c r="K108" s="55"/>
      <c r="L108" s="7"/>
    </row>
    <row r="109" spans="1:12" ht="55.5" customHeight="1" x14ac:dyDescent="0.25">
      <c r="A109" s="63">
        <v>49</v>
      </c>
      <c r="B109" s="61" t="s">
        <v>189</v>
      </c>
      <c r="C109" s="80" t="s">
        <v>190</v>
      </c>
      <c r="D109" s="50" t="s">
        <v>191</v>
      </c>
      <c r="E109" s="22">
        <v>4</v>
      </c>
      <c r="F109" s="53" t="str">
        <f t="shared" si="24"/>
        <v>Sangat Baik</v>
      </c>
      <c r="G109" s="22">
        <v>3.07</v>
      </c>
      <c r="H109" s="22">
        <f t="shared" si="25"/>
        <v>12.28</v>
      </c>
      <c r="I109" s="54">
        <f t="shared" si="26"/>
        <v>12.28</v>
      </c>
      <c r="J109" s="22"/>
      <c r="K109" s="55"/>
      <c r="L109" s="7"/>
    </row>
    <row r="110" spans="1:12" ht="15.75" customHeight="1" x14ac:dyDescent="0.25">
      <c r="A110" s="63"/>
      <c r="B110" s="61"/>
      <c r="C110" s="56"/>
      <c r="D110" s="57"/>
      <c r="E110" s="22"/>
      <c r="F110" s="67"/>
      <c r="G110" s="22"/>
      <c r="H110" s="22"/>
      <c r="I110" s="54"/>
      <c r="J110" s="22"/>
      <c r="K110" s="55"/>
      <c r="L110" s="7"/>
    </row>
    <row r="111" spans="1:12" ht="15.75" customHeight="1" x14ac:dyDescent="0.25">
      <c r="A111" s="63"/>
      <c r="B111" s="61"/>
      <c r="C111" s="56"/>
      <c r="D111" s="66" t="s">
        <v>31</v>
      </c>
      <c r="E111" s="22">
        <f>AVERAGE(E108:E109)</f>
        <v>3.75</v>
      </c>
      <c r="F111" s="53" t="str">
        <f>IF(E111="","",IF(E111=4,"Sangat Baik",IF(AND(E111&gt;=3,E111&lt;4),"Baik",IF(AND(E111&gt;=2,E111&lt;3),"cukup",IF(AND(E111&gt;=1,E111&lt;2),"Kurang",IF(AND(E111&gt;=0,E111&lt;1),"Sangat Kurang",""))))))</f>
        <v>Baik</v>
      </c>
      <c r="G111" s="22"/>
      <c r="H111" s="22"/>
      <c r="I111" s="54"/>
      <c r="J111" s="22"/>
      <c r="K111" s="55"/>
      <c r="L111" s="7"/>
    </row>
    <row r="112" spans="1:12" ht="15.75" customHeight="1" x14ac:dyDescent="0.25">
      <c r="A112" s="63"/>
      <c r="B112" s="61"/>
      <c r="C112" s="56"/>
      <c r="D112" s="66" t="s">
        <v>18</v>
      </c>
      <c r="E112" s="22"/>
      <c r="F112" s="67"/>
      <c r="G112" s="22">
        <f>SUM(G108+G109)</f>
        <v>4.5999999999999996</v>
      </c>
      <c r="H112" s="22">
        <f>SUM(H108)</f>
        <v>5.3550000000000004</v>
      </c>
      <c r="I112" s="54">
        <f>SUM(I108:I109)</f>
        <v>17.634999999999998</v>
      </c>
      <c r="J112" s="22"/>
      <c r="K112" s="55"/>
      <c r="L112" s="7"/>
    </row>
    <row r="113" spans="1:26" ht="15.75" customHeight="1" x14ac:dyDescent="0.25">
      <c r="A113" s="58"/>
      <c r="B113" s="59"/>
      <c r="C113" s="3"/>
      <c r="D113" s="69"/>
      <c r="E113" s="5"/>
      <c r="F113" s="6"/>
      <c r="G113" s="5"/>
      <c r="H113" s="5"/>
      <c r="I113" s="60"/>
      <c r="J113" s="5"/>
      <c r="K113" s="7"/>
      <c r="L113" s="7"/>
    </row>
    <row r="114" spans="1:26" ht="15.75" customHeight="1" x14ac:dyDescent="0.25">
      <c r="A114" s="58"/>
      <c r="B114" s="59"/>
      <c r="C114" s="3"/>
      <c r="D114" s="69"/>
      <c r="E114" s="5"/>
      <c r="F114" s="6"/>
      <c r="G114" s="5"/>
      <c r="H114" s="5"/>
      <c r="I114" s="60"/>
      <c r="J114" s="5"/>
      <c r="K114" s="7"/>
      <c r="L114" s="7"/>
    </row>
    <row r="115" spans="1:26" ht="15.75" customHeight="1" x14ac:dyDescent="0.25">
      <c r="A115" s="58" t="s">
        <v>192</v>
      </c>
      <c r="B115" s="59"/>
      <c r="C115" s="3"/>
      <c r="D115" s="69"/>
      <c r="E115" s="5"/>
      <c r="F115" s="6"/>
      <c r="G115" s="5"/>
      <c r="H115" s="5"/>
      <c r="I115" s="60"/>
      <c r="J115" s="5"/>
      <c r="K115" s="7"/>
      <c r="L115" s="7"/>
    </row>
    <row r="116" spans="1:26" ht="153" customHeight="1" x14ac:dyDescent="0.25">
      <c r="A116" s="63">
        <v>50</v>
      </c>
      <c r="B116" s="61" t="s">
        <v>193</v>
      </c>
      <c r="C116" s="49" t="s">
        <v>194</v>
      </c>
      <c r="D116" s="79" t="s">
        <v>195</v>
      </c>
      <c r="E116" s="22">
        <v>4</v>
      </c>
      <c r="F116" s="53" t="str">
        <f t="shared" ref="F116:F117" si="27">IF(E116="","",IF(E116=4,"Sangat Baik",IF(AND(E116&gt;=3,E116&lt;4),"Baik",IF(AND(E116&gt;=2,E116&lt;3),"cukup",IF(AND(E116&gt;=1,E116&lt;2),"Kurang",IF(AND(E116&gt;=0,E116&lt;1),"Sangat Kurang",""))))))</f>
        <v>Sangat Baik</v>
      </c>
      <c r="G116" s="22">
        <v>0.51</v>
      </c>
      <c r="H116" s="22">
        <f t="shared" ref="H116:H117" si="28">IFERROR((AVERAGE(E116)*G116),"")</f>
        <v>2.04</v>
      </c>
      <c r="I116" s="54">
        <f t="shared" ref="I116:I117" si="29">H116</f>
        <v>2.04</v>
      </c>
      <c r="J116" s="22"/>
      <c r="K116" s="67"/>
      <c r="L116" s="6"/>
      <c r="M116" s="81"/>
      <c r="N116" s="81"/>
      <c r="O116" s="81"/>
      <c r="P116" s="81"/>
      <c r="Q116" s="81"/>
      <c r="R116" s="81"/>
      <c r="S116" s="81"/>
      <c r="T116" s="81"/>
      <c r="U116" s="81"/>
      <c r="V116" s="81"/>
      <c r="W116" s="81"/>
      <c r="X116" s="81"/>
      <c r="Y116" s="81"/>
      <c r="Z116" s="81"/>
    </row>
    <row r="117" spans="1:26" ht="40.5" customHeight="1" x14ac:dyDescent="0.25">
      <c r="A117" s="63">
        <v>51</v>
      </c>
      <c r="B117" s="61" t="s">
        <v>196</v>
      </c>
      <c r="C117" s="49" t="s">
        <v>197</v>
      </c>
      <c r="D117" s="50" t="s">
        <v>198</v>
      </c>
      <c r="E117" s="22">
        <v>3</v>
      </c>
      <c r="F117" s="53" t="str">
        <f t="shared" si="27"/>
        <v>Baik</v>
      </c>
      <c r="G117" s="22">
        <v>1.02</v>
      </c>
      <c r="H117" s="22">
        <f t="shared" si="28"/>
        <v>3.06</v>
      </c>
      <c r="I117" s="54">
        <f t="shared" si="29"/>
        <v>3.06</v>
      </c>
      <c r="J117" s="22"/>
      <c r="K117" s="67"/>
      <c r="L117" s="6"/>
      <c r="M117" s="81"/>
      <c r="N117" s="81"/>
      <c r="O117" s="81"/>
      <c r="P117" s="81"/>
      <c r="Q117" s="81"/>
      <c r="R117" s="81"/>
      <c r="S117" s="81"/>
      <c r="T117" s="81"/>
      <c r="U117" s="81"/>
      <c r="V117" s="81"/>
      <c r="W117" s="81"/>
      <c r="X117" s="81"/>
      <c r="Y117" s="81"/>
      <c r="Z117" s="81"/>
    </row>
    <row r="118" spans="1:26" ht="15.75" customHeight="1" x14ac:dyDescent="0.25">
      <c r="A118" s="63"/>
      <c r="B118" s="61"/>
      <c r="C118" s="56"/>
      <c r="D118" s="66"/>
      <c r="E118" s="22"/>
      <c r="F118" s="67"/>
      <c r="G118" s="22"/>
      <c r="H118" s="22"/>
      <c r="I118" s="54"/>
      <c r="J118" s="22"/>
      <c r="K118" s="55"/>
      <c r="L118" s="7"/>
    </row>
    <row r="119" spans="1:26" ht="15.75" customHeight="1" x14ac:dyDescent="0.25">
      <c r="A119" s="63"/>
      <c r="B119" s="61"/>
      <c r="C119" s="56"/>
      <c r="D119" s="66" t="s">
        <v>31</v>
      </c>
      <c r="E119" s="22">
        <f>AVERAGE(E116:E117)</f>
        <v>3.5</v>
      </c>
      <c r="F119" s="53" t="str">
        <f>IF(E119="","",IF(E119=4,"Sangat Baik",IF(AND(E119&gt;=3,E119&lt;4),"Baik",IF(AND(E119&gt;=2,E119&lt;3),"cukup",IF(AND(E119&gt;=1,E119&lt;2),"Kurang",IF(AND(E119&gt;=0,E119&lt;1),"Sangat Kurang",""))))))</f>
        <v>Baik</v>
      </c>
      <c r="G119" s="22"/>
      <c r="H119" s="22"/>
      <c r="I119" s="54"/>
      <c r="J119" s="22"/>
      <c r="K119" s="55"/>
      <c r="L119" s="7"/>
    </row>
    <row r="120" spans="1:26" ht="15.75" customHeight="1" x14ac:dyDescent="0.25">
      <c r="A120" s="63"/>
      <c r="B120" s="61"/>
      <c r="C120" s="56"/>
      <c r="D120" s="66" t="s">
        <v>18</v>
      </c>
      <c r="E120" s="22"/>
      <c r="F120" s="67"/>
      <c r="G120" s="22">
        <f t="shared" ref="G120:I120" si="30">SUM(G116:G117)</f>
        <v>1.53</v>
      </c>
      <c r="H120" s="22">
        <f t="shared" si="30"/>
        <v>5.0999999999999996</v>
      </c>
      <c r="I120" s="54">
        <f t="shared" si="30"/>
        <v>5.0999999999999996</v>
      </c>
      <c r="J120" s="22"/>
      <c r="K120" s="55"/>
      <c r="L120" s="7"/>
    </row>
    <row r="121" spans="1:26" ht="15.75" customHeight="1" x14ac:dyDescent="0.25">
      <c r="A121" s="58"/>
      <c r="B121" s="59"/>
      <c r="C121" s="3"/>
      <c r="D121" s="4"/>
      <c r="E121" s="5"/>
      <c r="F121" s="6"/>
      <c r="G121" s="5"/>
      <c r="H121" s="5"/>
      <c r="I121" s="60"/>
      <c r="J121" s="5"/>
      <c r="K121" s="7"/>
      <c r="L121" s="7"/>
    </row>
    <row r="122" spans="1:26" ht="15.75" customHeight="1" x14ac:dyDescent="0.25">
      <c r="A122" s="58"/>
      <c r="B122" s="59"/>
      <c r="C122" s="3"/>
      <c r="D122" s="4"/>
      <c r="E122" s="5"/>
      <c r="F122" s="6"/>
      <c r="G122" s="5"/>
      <c r="H122" s="5"/>
      <c r="I122" s="60"/>
      <c r="J122" s="5"/>
      <c r="K122" s="7"/>
      <c r="L122" s="7"/>
    </row>
    <row r="123" spans="1:26" ht="15.75" customHeight="1" x14ac:dyDescent="0.25">
      <c r="A123" s="58" t="s">
        <v>199</v>
      </c>
      <c r="B123" s="59"/>
      <c r="C123" s="3"/>
      <c r="D123" s="4"/>
      <c r="E123" s="5"/>
      <c r="F123" s="6"/>
      <c r="G123" s="5"/>
      <c r="H123" s="5"/>
      <c r="I123" s="60"/>
      <c r="J123" s="5"/>
      <c r="K123" s="7"/>
      <c r="L123" s="7"/>
    </row>
    <row r="124" spans="1:26" ht="106.5" customHeight="1" x14ac:dyDescent="0.25">
      <c r="A124" s="63">
        <v>52</v>
      </c>
      <c r="B124" s="61" t="s">
        <v>200</v>
      </c>
      <c r="C124" s="49" t="s">
        <v>201</v>
      </c>
      <c r="D124" s="50" t="s">
        <v>202</v>
      </c>
      <c r="E124" s="22">
        <v>4</v>
      </c>
      <c r="F124" s="53" t="str">
        <f t="shared" ref="F124:F137" si="31">IF(E124="","",IF(E124=4,"Sangat Baik",IF(AND(E124&gt;=3,E124&lt;4),"Baik",IF(AND(E124&gt;=2,E124&lt;3),"cukup",IF(AND(E124&gt;=1,E124&lt;2),"Kurang",IF(AND(E124&gt;=0,E124&lt;1),"Sangat Kurang",""))))))</f>
        <v>Sangat Baik</v>
      </c>
      <c r="G124" s="22">
        <v>1.92</v>
      </c>
      <c r="H124" s="22">
        <f t="shared" ref="H124:H137" si="32">IFERROR((AVERAGE(E124)*G124),"")</f>
        <v>7.68</v>
      </c>
      <c r="I124" s="54">
        <f t="shared" ref="I124:I137" si="33">H124</f>
        <v>7.68</v>
      </c>
      <c r="J124" s="22"/>
      <c r="K124" s="67"/>
      <c r="L124" s="6"/>
      <c r="M124" s="81"/>
      <c r="N124" s="81"/>
      <c r="O124" s="81"/>
      <c r="P124" s="81"/>
      <c r="Q124" s="81"/>
      <c r="R124" s="81"/>
      <c r="S124" s="81"/>
      <c r="T124" s="81"/>
      <c r="U124" s="81"/>
      <c r="V124" s="81"/>
      <c r="W124" s="81"/>
      <c r="X124" s="81"/>
      <c r="Y124" s="81"/>
      <c r="Z124" s="81"/>
    </row>
    <row r="125" spans="1:26" ht="55.5" customHeight="1" x14ac:dyDescent="0.25">
      <c r="A125" s="63">
        <v>53</v>
      </c>
      <c r="B125" s="61" t="s">
        <v>203</v>
      </c>
      <c r="C125" s="49"/>
      <c r="D125" s="50" t="s">
        <v>204</v>
      </c>
      <c r="E125" s="22">
        <v>4</v>
      </c>
      <c r="F125" s="53" t="str">
        <f t="shared" si="31"/>
        <v>Sangat Baik</v>
      </c>
      <c r="G125" s="22">
        <v>1.92</v>
      </c>
      <c r="H125" s="22">
        <f t="shared" si="32"/>
        <v>7.68</v>
      </c>
      <c r="I125" s="54">
        <f t="shared" si="33"/>
        <v>7.68</v>
      </c>
      <c r="J125" s="22"/>
      <c r="K125" s="67"/>
      <c r="L125" s="6"/>
      <c r="M125" s="81"/>
      <c r="N125" s="81"/>
      <c r="O125" s="81"/>
      <c r="P125" s="81"/>
      <c r="Q125" s="81"/>
      <c r="R125" s="81"/>
      <c r="S125" s="81"/>
      <c r="T125" s="81"/>
      <c r="U125" s="81"/>
      <c r="V125" s="81"/>
      <c r="W125" s="81"/>
      <c r="X125" s="81"/>
      <c r="Y125" s="81"/>
      <c r="Z125" s="81"/>
    </row>
    <row r="126" spans="1:26" ht="49.5" customHeight="1" x14ac:dyDescent="0.25">
      <c r="A126" s="63">
        <v>54</v>
      </c>
      <c r="B126" s="61" t="s">
        <v>205</v>
      </c>
      <c r="C126" s="49"/>
      <c r="D126" s="50" t="s">
        <v>206</v>
      </c>
      <c r="E126" s="22">
        <v>3.5</v>
      </c>
      <c r="F126" s="53" t="str">
        <f t="shared" si="31"/>
        <v>Baik</v>
      </c>
      <c r="G126" s="22">
        <v>2.88</v>
      </c>
      <c r="H126" s="22">
        <f t="shared" si="32"/>
        <v>10.08</v>
      </c>
      <c r="I126" s="54">
        <f t="shared" si="33"/>
        <v>10.08</v>
      </c>
      <c r="J126" s="22"/>
      <c r="K126" s="67"/>
      <c r="L126" s="6"/>
      <c r="M126" s="81"/>
      <c r="N126" s="81"/>
      <c r="O126" s="81"/>
      <c r="P126" s="81"/>
      <c r="Q126" s="81"/>
      <c r="R126" s="81"/>
      <c r="S126" s="81"/>
      <c r="T126" s="81"/>
      <c r="U126" s="81"/>
      <c r="V126" s="81"/>
      <c r="W126" s="81"/>
      <c r="X126" s="81"/>
      <c r="Y126" s="81"/>
      <c r="Z126" s="81"/>
    </row>
    <row r="127" spans="1:26" ht="49.5" customHeight="1" x14ac:dyDescent="0.25">
      <c r="A127" s="63">
        <v>55</v>
      </c>
      <c r="B127" s="61" t="s">
        <v>207</v>
      </c>
      <c r="C127" s="49"/>
      <c r="D127" s="50" t="s">
        <v>208</v>
      </c>
      <c r="E127" s="22">
        <v>2</v>
      </c>
      <c r="F127" s="53" t="str">
        <f t="shared" si="31"/>
        <v>cukup</v>
      </c>
      <c r="G127" s="22">
        <v>0.96</v>
      </c>
      <c r="H127" s="22">
        <f t="shared" si="32"/>
        <v>1.92</v>
      </c>
      <c r="I127" s="54">
        <f t="shared" si="33"/>
        <v>1.92</v>
      </c>
      <c r="J127" s="22"/>
      <c r="K127" s="67"/>
      <c r="L127" s="6"/>
      <c r="M127" s="81"/>
      <c r="N127" s="81"/>
      <c r="O127" s="81"/>
      <c r="P127" s="81"/>
      <c r="Q127" s="81"/>
      <c r="R127" s="81"/>
      <c r="S127" s="81"/>
      <c r="T127" s="81"/>
      <c r="U127" s="81"/>
      <c r="V127" s="81"/>
      <c r="W127" s="81"/>
      <c r="X127" s="81"/>
      <c r="Y127" s="81"/>
      <c r="Z127" s="81"/>
    </row>
    <row r="128" spans="1:26" ht="49.5" customHeight="1" x14ac:dyDescent="0.25">
      <c r="A128" s="63">
        <v>56</v>
      </c>
      <c r="B128" s="61" t="s">
        <v>209</v>
      </c>
      <c r="C128" s="49"/>
      <c r="D128" s="50" t="s">
        <v>210</v>
      </c>
      <c r="E128" s="22">
        <v>3</v>
      </c>
      <c r="F128" s="53" t="str">
        <f t="shared" si="31"/>
        <v>Baik</v>
      </c>
      <c r="G128" s="22">
        <v>1.92</v>
      </c>
      <c r="H128" s="22">
        <f t="shared" si="32"/>
        <v>5.76</v>
      </c>
      <c r="I128" s="54">
        <f t="shared" si="33"/>
        <v>5.76</v>
      </c>
      <c r="J128" s="22"/>
      <c r="K128" s="67"/>
      <c r="L128" s="6"/>
      <c r="M128" s="81"/>
      <c r="N128" s="81"/>
      <c r="O128" s="81"/>
      <c r="P128" s="81"/>
      <c r="Q128" s="81"/>
      <c r="R128" s="81"/>
      <c r="S128" s="81"/>
      <c r="T128" s="81"/>
      <c r="U128" s="81"/>
      <c r="V128" s="81"/>
      <c r="W128" s="81"/>
      <c r="X128" s="81"/>
      <c r="Y128" s="81"/>
      <c r="Z128" s="81"/>
    </row>
    <row r="129" spans="1:26" ht="49.5" customHeight="1" x14ac:dyDescent="0.25">
      <c r="A129" s="63">
        <v>57</v>
      </c>
      <c r="B129" s="61" t="s">
        <v>211</v>
      </c>
      <c r="C129" s="49"/>
      <c r="D129" s="50" t="s">
        <v>212</v>
      </c>
      <c r="E129" s="22">
        <v>3.5</v>
      </c>
      <c r="F129" s="53" t="str">
        <f t="shared" si="31"/>
        <v>Baik</v>
      </c>
      <c r="G129" s="22">
        <v>1.92</v>
      </c>
      <c r="H129" s="22">
        <f t="shared" si="32"/>
        <v>6.72</v>
      </c>
      <c r="I129" s="54">
        <f t="shared" si="33"/>
        <v>6.72</v>
      </c>
      <c r="J129" s="22"/>
      <c r="K129" s="67"/>
      <c r="L129" s="6"/>
      <c r="M129" s="81"/>
      <c r="N129" s="81"/>
      <c r="O129" s="81"/>
      <c r="P129" s="81"/>
      <c r="Q129" s="81"/>
      <c r="R129" s="81"/>
      <c r="S129" s="81"/>
      <c r="T129" s="81"/>
      <c r="U129" s="81"/>
      <c r="V129" s="81"/>
      <c r="W129" s="81"/>
      <c r="X129" s="81"/>
      <c r="Y129" s="81"/>
      <c r="Z129" s="81"/>
    </row>
    <row r="130" spans="1:26" ht="49.5" customHeight="1" x14ac:dyDescent="0.25">
      <c r="A130" s="63">
        <v>58</v>
      </c>
      <c r="B130" s="61" t="s">
        <v>213</v>
      </c>
      <c r="C130" s="49"/>
      <c r="D130" s="50" t="s">
        <v>214</v>
      </c>
      <c r="E130" s="22">
        <v>4</v>
      </c>
      <c r="F130" s="53" t="str">
        <f t="shared" si="31"/>
        <v>Sangat Baik</v>
      </c>
      <c r="G130" s="22">
        <v>1.92</v>
      </c>
      <c r="H130" s="22">
        <f t="shared" si="32"/>
        <v>7.68</v>
      </c>
      <c r="I130" s="54">
        <f t="shared" si="33"/>
        <v>7.68</v>
      </c>
      <c r="J130" s="22"/>
      <c r="K130" s="67"/>
      <c r="L130" s="6"/>
      <c r="M130" s="81"/>
      <c r="N130" s="81"/>
      <c r="O130" s="81"/>
      <c r="P130" s="81"/>
      <c r="Q130" s="81"/>
      <c r="R130" s="81"/>
      <c r="S130" s="81"/>
      <c r="T130" s="81"/>
      <c r="U130" s="81"/>
      <c r="V130" s="81"/>
      <c r="W130" s="81"/>
      <c r="X130" s="81"/>
      <c r="Y130" s="81"/>
      <c r="Z130" s="81"/>
    </row>
    <row r="131" spans="1:26" ht="178.5" customHeight="1" x14ac:dyDescent="0.25">
      <c r="A131" s="63">
        <v>59</v>
      </c>
      <c r="B131" s="61" t="s">
        <v>215</v>
      </c>
      <c r="C131" s="49"/>
      <c r="D131" s="50" t="s">
        <v>216</v>
      </c>
      <c r="E131" s="22">
        <v>4</v>
      </c>
      <c r="F131" s="53" t="str">
        <f t="shared" si="31"/>
        <v>Sangat Baik</v>
      </c>
      <c r="G131" s="22">
        <v>2.88</v>
      </c>
      <c r="H131" s="22">
        <f t="shared" si="32"/>
        <v>11.52</v>
      </c>
      <c r="I131" s="54">
        <f t="shared" si="33"/>
        <v>11.52</v>
      </c>
      <c r="J131" s="22"/>
      <c r="K131" s="67"/>
      <c r="L131" s="6"/>
      <c r="M131" s="81"/>
      <c r="N131" s="81"/>
      <c r="O131" s="81"/>
      <c r="P131" s="81"/>
      <c r="Q131" s="81"/>
      <c r="R131" s="81"/>
      <c r="S131" s="81"/>
      <c r="T131" s="81"/>
      <c r="U131" s="81"/>
      <c r="V131" s="81"/>
      <c r="W131" s="81"/>
      <c r="X131" s="81"/>
      <c r="Y131" s="81"/>
      <c r="Z131" s="81"/>
    </row>
    <row r="132" spans="1:26" ht="69" customHeight="1" x14ac:dyDescent="0.25">
      <c r="A132" s="63">
        <v>60</v>
      </c>
      <c r="B132" s="61" t="s">
        <v>217</v>
      </c>
      <c r="C132" s="49"/>
      <c r="D132" s="50" t="s">
        <v>218</v>
      </c>
      <c r="E132" s="22">
        <v>3</v>
      </c>
      <c r="F132" s="53" t="str">
        <f t="shared" si="31"/>
        <v>Baik</v>
      </c>
      <c r="G132" s="22">
        <v>2.88</v>
      </c>
      <c r="H132" s="22">
        <f t="shared" si="32"/>
        <v>8.64</v>
      </c>
      <c r="I132" s="54">
        <f t="shared" si="33"/>
        <v>8.64</v>
      </c>
      <c r="J132" s="22"/>
      <c r="K132" s="67"/>
      <c r="L132" s="6"/>
      <c r="M132" s="81"/>
      <c r="N132" s="81"/>
      <c r="O132" s="81"/>
      <c r="P132" s="81"/>
      <c r="Q132" s="81"/>
      <c r="R132" s="81"/>
      <c r="S132" s="81"/>
      <c r="T132" s="81"/>
      <c r="U132" s="81"/>
      <c r="V132" s="81"/>
      <c r="W132" s="81"/>
      <c r="X132" s="81"/>
      <c r="Y132" s="81"/>
      <c r="Z132" s="81"/>
    </row>
    <row r="133" spans="1:26" ht="84" customHeight="1" x14ac:dyDescent="0.25">
      <c r="A133" s="63">
        <v>61</v>
      </c>
      <c r="B133" s="61" t="s">
        <v>219</v>
      </c>
      <c r="C133" s="49"/>
      <c r="D133" s="50" t="s">
        <v>220</v>
      </c>
      <c r="E133" s="22">
        <v>4</v>
      </c>
      <c r="F133" s="53" t="str">
        <f t="shared" si="31"/>
        <v>Sangat Baik</v>
      </c>
      <c r="G133" s="22">
        <v>1.92</v>
      </c>
      <c r="H133" s="22">
        <f t="shared" si="32"/>
        <v>7.68</v>
      </c>
      <c r="I133" s="54">
        <f t="shared" si="33"/>
        <v>7.68</v>
      </c>
      <c r="J133" s="22"/>
      <c r="K133" s="67"/>
      <c r="L133" s="6"/>
      <c r="M133" s="81"/>
      <c r="N133" s="81"/>
      <c r="O133" s="81"/>
      <c r="P133" s="81"/>
      <c r="Q133" s="81"/>
      <c r="R133" s="81"/>
      <c r="S133" s="81"/>
      <c r="T133" s="81"/>
      <c r="U133" s="81"/>
      <c r="V133" s="81"/>
      <c r="W133" s="81"/>
      <c r="X133" s="81"/>
      <c r="Y133" s="81"/>
      <c r="Z133" s="81"/>
    </row>
    <row r="134" spans="1:26" ht="49.5" customHeight="1" x14ac:dyDescent="0.25">
      <c r="A134" s="63">
        <v>62</v>
      </c>
      <c r="B134" s="61" t="s">
        <v>221</v>
      </c>
      <c r="C134" s="49"/>
      <c r="D134" s="50" t="s">
        <v>222</v>
      </c>
      <c r="E134" s="22">
        <v>4</v>
      </c>
      <c r="F134" s="53" t="str">
        <f t="shared" si="31"/>
        <v>Sangat Baik</v>
      </c>
      <c r="G134" s="22">
        <v>1.92</v>
      </c>
      <c r="H134" s="22">
        <f t="shared" si="32"/>
        <v>7.68</v>
      </c>
      <c r="I134" s="54">
        <f t="shared" si="33"/>
        <v>7.68</v>
      </c>
      <c r="J134" s="22"/>
      <c r="K134" s="67"/>
      <c r="L134" s="6"/>
      <c r="M134" s="81"/>
      <c r="N134" s="81"/>
      <c r="O134" s="81"/>
      <c r="P134" s="81"/>
      <c r="Q134" s="81"/>
      <c r="R134" s="81"/>
      <c r="S134" s="81"/>
      <c r="T134" s="81"/>
      <c r="U134" s="81"/>
      <c r="V134" s="81"/>
      <c r="W134" s="81"/>
      <c r="X134" s="81"/>
      <c r="Y134" s="81"/>
      <c r="Z134" s="81"/>
    </row>
    <row r="135" spans="1:26" ht="49.5" customHeight="1" x14ac:dyDescent="0.25">
      <c r="A135" s="63">
        <v>63</v>
      </c>
      <c r="B135" s="61" t="s">
        <v>223</v>
      </c>
      <c r="C135" s="49"/>
      <c r="D135" s="50" t="s">
        <v>224</v>
      </c>
      <c r="E135" s="22">
        <v>4</v>
      </c>
      <c r="F135" s="53" t="str">
        <f t="shared" si="31"/>
        <v>Sangat Baik</v>
      </c>
      <c r="G135" s="22">
        <v>3.83</v>
      </c>
      <c r="H135" s="22">
        <f t="shared" si="32"/>
        <v>15.32</v>
      </c>
      <c r="I135" s="54">
        <f t="shared" si="33"/>
        <v>15.32</v>
      </c>
      <c r="J135" s="22"/>
      <c r="K135" s="67"/>
      <c r="L135" s="6"/>
      <c r="M135" s="81"/>
      <c r="N135" s="81"/>
      <c r="O135" s="81"/>
      <c r="P135" s="81"/>
      <c r="Q135" s="81"/>
      <c r="R135" s="81"/>
      <c r="S135" s="81"/>
      <c r="T135" s="81"/>
      <c r="U135" s="81"/>
      <c r="V135" s="81"/>
      <c r="W135" s="81"/>
      <c r="X135" s="81"/>
      <c r="Y135" s="81"/>
      <c r="Z135" s="81"/>
    </row>
    <row r="136" spans="1:26" ht="85.5" customHeight="1" x14ac:dyDescent="0.25">
      <c r="A136" s="63">
        <v>64</v>
      </c>
      <c r="B136" s="61" t="s">
        <v>225</v>
      </c>
      <c r="C136" s="49"/>
      <c r="D136" s="50" t="s">
        <v>226</v>
      </c>
      <c r="E136" s="22">
        <v>3</v>
      </c>
      <c r="F136" s="53" t="str">
        <f t="shared" si="31"/>
        <v>Baik</v>
      </c>
      <c r="G136" s="22">
        <v>2.88</v>
      </c>
      <c r="H136" s="22">
        <f t="shared" si="32"/>
        <v>8.64</v>
      </c>
      <c r="I136" s="54">
        <f t="shared" si="33"/>
        <v>8.64</v>
      </c>
      <c r="J136" s="22"/>
      <c r="K136" s="67"/>
      <c r="L136" s="6"/>
      <c r="M136" s="81"/>
      <c r="N136" s="81"/>
      <c r="O136" s="81"/>
      <c r="P136" s="81"/>
      <c r="Q136" s="81"/>
      <c r="R136" s="81"/>
      <c r="S136" s="81"/>
      <c r="T136" s="81"/>
      <c r="U136" s="81"/>
      <c r="V136" s="81"/>
      <c r="W136" s="81"/>
      <c r="X136" s="81"/>
      <c r="Y136" s="81"/>
      <c r="Z136" s="81"/>
    </row>
    <row r="137" spans="1:26" ht="62.25" customHeight="1" x14ac:dyDescent="0.25">
      <c r="A137" s="63">
        <v>65</v>
      </c>
      <c r="B137" s="61" t="s">
        <v>227</v>
      </c>
      <c r="C137" s="49"/>
      <c r="D137" s="50" t="s">
        <v>228</v>
      </c>
      <c r="E137" s="22">
        <v>4</v>
      </c>
      <c r="F137" s="53" t="str">
        <f t="shared" si="31"/>
        <v>Sangat Baik</v>
      </c>
      <c r="G137" s="22">
        <v>0.96</v>
      </c>
      <c r="H137" s="22">
        <f t="shared" si="32"/>
        <v>3.84</v>
      </c>
      <c r="I137" s="54">
        <f t="shared" si="33"/>
        <v>3.84</v>
      </c>
      <c r="J137" s="22"/>
      <c r="K137" s="67"/>
      <c r="L137" s="6"/>
      <c r="M137" s="81"/>
      <c r="N137" s="81"/>
      <c r="O137" s="81"/>
      <c r="P137" s="81"/>
      <c r="Q137" s="81"/>
      <c r="R137" s="81"/>
      <c r="S137" s="81"/>
      <c r="T137" s="81"/>
      <c r="U137" s="81"/>
      <c r="V137" s="81"/>
      <c r="W137" s="81"/>
      <c r="X137" s="81"/>
      <c r="Y137" s="81"/>
      <c r="Z137" s="81"/>
    </row>
    <row r="138" spans="1:26" ht="15.75" customHeight="1" x14ac:dyDescent="0.25">
      <c r="A138" s="63"/>
      <c r="B138" s="61"/>
      <c r="C138" s="56"/>
      <c r="D138" s="50"/>
      <c r="E138" s="22"/>
      <c r="F138" s="72"/>
      <c r="G138" s="22"/>
      <c r="H138" s="22"/>
      <c r="I138" s="54"/>
      <c r="J138" s="22"/>
      <c r="K138" s="55"/>
      <c r="L138" s="7"/>
    </row>
    <row r="139" spans="1:26" ht="15.75" customHeight="1" x14ac:dyDescent="0.25">
      <c r="A139" s="63"/>
      <c r="B139" s="61"/>
      <c r="C139" s="56"/>
      <c r="D139" s="66" t="s">
        <v>31</v>
      </c>
      <c r="E139" s="22">
        <f>AVERAGE(E124:E137)</f>
        <v>3.5714285714285716</v>
      </c>
      <c r="F139" s="53" t="str">
        <f>IF(E139="","",IF(E139=4,"Sangat Baik",IF(AND(E139&gt;=3,E139&lt;4),"Baik",IF(AND(E139&gt;=2,E139&lt;3),"cukup",IF(AND(E139&gt;=1,E139&lt;2),"Kurang",IF(AND(E139&gt;=0,E139&lt;1),"Sangat Kurang",""))))))</f>
        <v>Baik</v>
      </c>
      <c r="G139" s="22"/>
      <c r="H139" s="22"/>
      <c r="I139" s="54"/>
      <c r="J139" s="22"/>
      <c r="K139" s="55"/>
      <c r="L139" s="7"/>
    </row>
    <row r="140" spans="1:26" ht="15.75" customHeight="1" x14ac:dyDescent="0.25">
      <c r="A140" s="63"/>
      <c r="B140" s="61"/>
      <c r="C140" s="56"/>
      <c r="D140" s="66" t="s">
        <v>18</v>
      </c>
      <c r="E140" s="22"/>
      <c r="F140" s="67"/>
      <c r="G140" s="22">
        <f t="shared" ref="G140:I140" si="34">SUM(G124:G137)</f>
        <v>30.709999999999997</v>
      </c>
      <c r="H140" s="22">
        <f t="shared" si="34"/>
        <v>110.83999999999999</v>
      </c>
      <c r="I140" s="54">
        <f t="shared" si="34"/>
        <v>110.83999999999999</v>
      </c>
      <c r="J140" s="22"/>
      <c r="K140" s="55"/>
      <c r="L140" s="7"/>
    </row>
    <row r="141" spans="1:26" ht="15.75" customHeight="1" x14ac:dyDescent="0.25">
      <c r="A141" s="58"/>
      <c r="B141" s="59"/>
      <c r="C141" s="3"/>
      <c r="D141" s="82"/>
      <c r="E141" s="5"/>
      <c r="F141" s="83"/>
      <c r="G141" s="5"/>
      <c r="H141" s="5"/>
      <c r="I141" s="60"/>
      <c r="J141" s="5"/>
      <c r="K141" s="7"/>
      <c r="L141" s="7"/>
    </row>
    <row r="142" spans="1:26" ht="15.75" customHeight="1" x14ac:dyDescent="0.25">
      <c r="A142" s="58"/>
      <c r="B142" s="59"/>
      <c r="C142" s="3"/>
      <c r="D142" s="4"/>
      <c r="E142" s="5"/>
      <c r="F142" s="6"/>
      <c r="G142" s="5"/>
      <c r="H142" s="5"/>
      <c r="I142" s="60"/>
      <c r="J142" s="5"/>
      <c r="K142" s="7"/>
      <c r="L142" s="7"/>
    </row>
    <row r="143" spans="1:26" ht="15.75" customHeight="1" x14ac:dyDescent="0.25">
      <c r="A143" s="1" t="s">
        <v>229</v>
      </c>
      <c r="B143" s="2"/>
      <c r="C143" s="3"/>
      <c r="D143" s="4"/>
      <c r="E143" s="5"/>
      <c r="F143" s="6"/>
      <c r="G143" s="5"/>
      <c r="H143" s="5"/>
      <c r="I143" s="60"/>
      <c r="J143" s="5"/>
      <c r="K143" s="7"/>
      <c r="L143" s="7"/>
    </row>
    <row r="144" spans="1:26" ht="63.75" customHeight="1" x14ac:dyDescent="0.25">
      <c r="A144" s="63">
        <v>66</v>
      </c>
      <c r="B144" s="61" t="s">
        <v>230</v>
      </c>
      <c r="C144" s="49" t="s">
        <v>231</v>
      </c>
      <c r="D144" s="50" t="s">
        <v>232</v>
      </c>
      <c r="E144" s="22">
        <v>3</v>
      </c>
      <c r="F144" s="53" t="str">
        <f t="shared" ref="F144:F147" si="35">IF(E144="","",IF(E144=4,"Sangat Baik",IF(AND(E144&gt;=3,E144&lt;4),"Baik",IF(AND(E144&gt;=2,E144&lt;3),"cukup",IF(AND(E144&gt;=1,E144&lt;2),"Kurang",IF(AND(E144&gt;=0,E144&lt;1),"Sangat Kurang",""))))))</f>
        <v>Baik</v>
      </c>
      <c r="G144" s="22">
        <v>1.5</v>
      </c>
      <c r="H144" s="22">
        <f t="shared" ref="H144:H147" si="36">IFERROR((AVERAGE(E144)*G144),"")</f>
        <v>4.5</v>
      </c>
      <c r="I144" s="54">
        <f t="shared" ref="I144:I147" si="37">H144</f>
        <v>4.5</v>
      </c>
      <c r="J144" s="22"/>
      <c r="K144" s="55"/>
      <c r="L144" s="7"/>
    </row>
    <row r="145" spans="1:12" ht="43.5" customHeight="1" x14ac:dyDescent="0.25">
      <c r="A145" s="63">
        <v>67</v>
      </c>
      <c r="B145" s="61" t="s">
        <v>233</v>
      </c>
      <c r="C145" s="56" t="s">
        <v>234</v>
      </c>
      <c r="D145" s="50" t="s">
        <v>235</v>
      </c>
      <c r="E145" s="22">
        <v>3</v>
      </c>
      <c r="F145" s="53" t="str">
        <f t="shared" si="35"/>
        <v>Baik</v>
      </c>
      <c r="G145" s="22">
        <v>2</v>
      </c>
      <c r="H145" s="22">
        <f t="shared" si="36"/>
        <v>6</v>
      </c>
      <c r="I145" s="54">
        <f t="shared" si="37"/>
        <v>6</v>
      </c>
      <c r="J145" s="22"/>
      <c r="K145" s="55"/>
      <c r="L145" s="7"/>
    </row>
    <row r="146" spans="1:12" ht="35.25" customHeight="1" x14ac:dyDescent="0.25">
      <c r="A146" s="63">
        <v>68</v>
      </c>
      <c r="B146" s="61" t="s">
        <v>236</v>
      </c>
      <c r="C146" s="56" t="s">
        <v>237</v>
      </c>
      <c r="D146" s="50" t="s">
        <v>238</v>
      </c>
      <c r="E146" s="22">
        <v>3.5</v>
      </c>
      <c r="F146" s="53" t="str">
        <f t="shared" si="35"/>
        <v>Baik</v>
      </c>
      <c r="G146" s="22">
        <v>1.5</v>
      </c>
      <c r="H146" s="22">
        <f t="shared" si="36"/>
        <v>5.25</v>
      </c>
      <c r="I146" s="54">
        <f t="shared" si="37"/>
        <v>5.25</v>
      </c>
      <c r="J146" s="22"/>
      <c r="K146" s="55"/>
      <c r="L146" s="7"/>
    </row>
    <row r="147" spans="1:12" ht="55.5" customHeight="1" x14ac:dyDescent="0.25">
      <c r="A147" s="63">
        <v>69</v>
      </c>
      <c r="B147" s="61" t="s">
        <v>239</v>
      </c>
      <c r="C147" s="56" t="s">
        <v>240</v>
      </c>
      <c r="D147" s="50" t="s">
        <v>241</v>
      </c>
      <c r="E147" s="22">
        <v>4</v>
      </c>
      <c r="F147" s="53" t="str">
        <f t="shared" si="35"/>
        <v>Sangat Baik</v>
      </c>
      <c r="G147" s="22">
        <v>1</v>
      </c>
      <c r="H147" s="22">
        <f t="shared" si="36"/>
        <v>4</v>
      </c>
      <c r="I147" s="54">
        <f t="shared" si="37"/>
        <v>4</v>
      </c>
      <c r="J147" s="22"/>
      <c r="K147" s="55"/>
      <c r="L147" s="7"/>
    </row>
    <row r="148" spans="1:12" ht="15.75" customHeight="1" x14ac:dyDescent="0.25">
      <c r="A148" s="63"/>
      <c r="B148" s="61"/>
      <c r="C148" s="56"/>
      <c r="D148" s="66"/>
      <c r="E148" s="22"/>
      <c r="F148" s="67"/>
      <c r="G148" s="22"/>
      <c r="H148" s="22"/>
      <c r="I148" s="54"/>
      <c r="J148" s="22"/>
      <c r="K148" s="55"/>
      <c r="L148" s="7"/>
    </row>
    <row r="149" spans="1:12" ht="15.75" customHeight="1" x14ac:dyDescent="0.25">
      <c r="A149" s="63"/>
      <c r="B149" s="61"/>
      <c r="C149" s="56"/>
      <c r="D149" s="66" t="s">
        <v>31</v>
      </c>
      <c r="E149" s="22">
        <f>AVERAGE(E144:E147)</f>
        <v>3.375</v>
      </c>
      <c r="F149" s="53" t="str">
        <f>IF(E149="","",IF(E149=4,"Sangat Baik",IF(AND(E149&gt;=3,E149&lt;4),"Baik",IF(AND(E149&gt;=2,E149&lt;3),"cukup",IF(AND(E149&gt;=1,E149&lt;2),"Kurang",IF(AND(E149&gt;=0,E149&lt;1),"Sangat Kurang",""))))))</f>
        <v>Baik</v>
      </c>
      <c r="G149" s="22"/>
      <c r="H149" s="22"/>
      <c r="I149" s="54"/>
      <c r="J149" s="22"/>
      <c r="K149" s="55"/>
      <c r="L149" s="7"/>
    </row>
    <row r="150" spans="1:12" ht="15.75" customHeight="1" x14ac:dyDescent="0.25">
      <c r="A150" s="63"/>
      <c r="B150" s="61"/>
      <c r="C150" s="56"/>
      <c r="D150" s="66" t="s">
        <v>18</v>
      </c>
      <c r="E150" s="22"/>
      <c r="F150" s="67"/>
      <c r="G150" s="22">
        <f t="shared" ref="G150:I150" si="38">SUM(G144:G147)</f>
        <v>6</v>
      </c>
      <c r="H150" s="22">
        <f t="shared" si="38"/>
        <v>19.75</v>
      </c>
      <c r="I150" s="54">
        <f t="shared" si="38"/>
        <v>19.75</v>
      </c>
      <c r="J150" s="22"/>
      <c r="K150" s="55"/>
      <c r="L150" s="7"/>
    </row>
    <row r="151" spans="1:12" ht="15.75" customHeight="1" x14ac:dyDescent="0.25">
      <c r="A151" s="58"/>
      <c r="B151" s="59"/>
      <c r="C151" s="3"/>
      <c r="D151" s="4"/>
      <c r="E151" s="5"/>
      <c r="F151" s="6"/>
      <c r="G151" s="5"/>
      <c r="H151" s="5"/>
      <c r="I151" s="60"/>
      <c r="J151" s="5"/>
      <c r="K151" s="7"/>
      <c r="L151" s="7"/>
    </row>
    <row r="152" spans="1:12" ht="34.5" customHeight="1" x14ac:dyDescent="0.25">
      <c r="A152" s="1" t="s">
        <v>242</v>
      </c>
      <c r="B152" s="59"/>
      <c r="C152" s="3"/>
      <c r="D152" s="4"/>
      <c r="E152" s="5"/>
      <c r="F152" s="6"/>
      <c r="G152" s="5"/>
      <c r="H152" s="84" t="s">
        <v>243</v>
      </c>
      <c r="I152" s="85">
        <f>I150+I140+I120+I112+I105+I80+I69+I48+I37+I21+I9+I14</f>
        <v>348.44811111111107</v>
      </c>
      <c r="J152" s="86"/>
      <c r="K152" s="7"/>
      <c r="L152" s="7"/>
    </row>
    <row r="153" spans="1:12" ht="33" customHeight="1" x14ac:dyDescent="0.25">
      <c r="A153" s="63">
        <v>70</v>
      </c>
      <c r="B153" s="61" t="s">
        <v>244</v>
      </c>
      <c r="C153" s="87" t="s">
        <v>245</v>
      </c>
      <c r="D153" s="249" t="s">
        <v>246</v>
      </c>
      <c r="E153" s="22">
        <v>3</v>
      </c>
      <c r="F153" s="88" t="str">
        <f t="shared" ref="F153:F158" si="39">IF(E153="","",IF(E153=3,"Melampui",IF(AND(E153&gt;=2,E153&lt;3),"Mencapai",IF(AND(E153&gt;=1,E153&lt;2),"Belum Mencapai",IF(AND(E153&gt;=1,E153&lt;2),"Menyimpang",IF(AND(E153&gt;=0,E153&lt;1),"Sangat Menyimpang",""))))))</f>
        <v>Melampui</v>
      </c>
      <c r="G153" s="22"/>
      <c r="H153" s="22"/>
      <c r="I153" s="22"/>
      <c r="J153" s="22"/>
      <c r="K153" s="55"/>
      <c r="L153" s="7"/>
    </row>
    <row r="154" spans="1:12" ht="27.75" customHeight="1" x14ac:dyDescent="0.25">
      <c r="A154" s="63"/>
      <c r="B154" s="61"/>
      <c r="C154" s="56"/>
      <c r="D154" s="250" t="s">
        <v>247</v>
      </c>
      <c r="E154" s="22">
        <v>2</v>
      </c>
      <c r="F154" s="88" t="str">
        <f t="shared" si="39"/>
        <v>Mencapai</v>
      </c>
      <c r="G154" s="22"/>
      <c r="H154" s="22"/>
      <c r="I154" s="22"/>
      <c r="J154" s="22"/>
      <c r="K154" s="55"/>
      <c r="L154" s="7"/>
    </row>
    <row r="155" spans="1:12" ht="28.5" customHeight="1" x14ac:dyDescent="0.25">
      <c r="A155" s="63"/>
      <c r="B155" s="61"/>
      <c r="C155" s="56"/>
      <c r="D155" s="249" t="s">
        <v>248</v>
      </c>
      <c r="E155" s="22">
        <v>2</v>
      </c>
      <c r="F155" s="88" t="str">
        <f t="shared" si="39"/>
        <v>Mencapai</v>
      </c>
      <c r="G155" s="22"/>
      <c r="H155" s="22"/>
      <c r="I155" s="22"/>
      <c r="J155" s="22"/>
      <c r="K155" s="55"/>
      <c r="L155" s="7"/>
    </row>
    <row r="156" spans="1:12" ht="24" customHeight="1" x14ac:dyDescent="0.25">
      <c r="A156" s="89"/>
      <c r="B156" s="89"/>
      <c r="C156" s="89"/>
      <c r="D156" s="250" t="s">
        <v>249</v>
      </c>
      <c r="E156" s="22">
        <v>2</v>
      </c>
      <c r="F156" s="88" t="str">
        <f t="shared" si="39"/>
        <v>Mencapai</v>
      </c>
      <c r="G156" s="89"/>
      <c r="H156" s="89"/>
      <c r="I156" s="89"/>
      <c r="J156" s="89"/>
      <c r="K156" s="89"/>
    </row>
    <row r="157" spans="1:12" ht="30" customHeight="1" x14ac:dyDescent="0.25">
      <c r="A157" s="89"/>
      <c r="B157" s="89"/>
      <c r="C157" s="89"/>
      <c r="D157" s="249" t="s">
        <v>250</v>
      </c>
      <c r="E157" s="22">
        <v>2</v>
      </c>
      <c r="F157" s="88" t="str">
        <f t="shared" si="39"/>
        <v>Mencapai</v>
      </c>
      <c r="G157" s="89"/>
      <c r="H157" s="89"/>
      <c r="I157" s="89"/>
      <c r="J157" s="89"/>
      <c r="K157" s="89"/>
    </row>
    <row r="158" spans="1:12" ht="15" customHeight="1" x14ac:dyDescent="0.25">
      <c r="D158" s="90"/>
      <c r="E158" s="91"/>
      <c r="F158" s="92" t="str">
        <f t="shared" si="39"/>
        <v/>
      </c>
      <c r="I158" s="93"/>
    </row>
    <row r="159" spans="1:12" ht="15.75" customHeight="1" x14ac:dyDescent="0.25">
      <c r="D159" s="90"/>
      <c r="E159" s="91"/>
      <c r="I159" s="93"/>
    </row>
    <row r="160" spans="1:12" s="257" customFormat="1" ht="15.75" customHeight="1" x14ac:dyDescent="0.25">
      <c r="A160" s="1" t="s">
        <v>617</v>
      </c>
      <c r="B160" s="2"/>
      <c r="C160" s="3"/>
      <c r="D160" s="4"/>
      <c r="E160" s="5"/>
      <c r="F160" s="6"/>
      <c r="G160" s="5"/>
      <c r="H160" s="5"/>
      <c r="I160" s="5"/>
      <c r="J160" s="5"/>
      <c r="K160" s="7"/>
      <c r="L160" s="7"/>
    </row>
    <row r="161" spans="1:13" s="257" customFormat="1" ht="15.75" customHeight="1" x14ac:dyDescent="0.25">
      <c r="A161" s="1"/>
      <c r="B161" s="2"/>
      <c r="C161" s="3"/>
      <c r="D161" s="4"/>
      <c r="E161" s="5"/>
      <c r="F161" s="6"/>
      <c r="G161" s="5"/>
      <c r="H161" s="5"/>
      <c r="I161" s="5"/>
      <c r="J161" s="5"/>
      <c r="K161" s="7"/>
      <c r="L161" s="7"/>
    </row>
    <row r="162" spans="1:13" s="257" customFormat="1" ht="28.5" customHeight="1" x14ac:dyDescent="0.25">
      <c r="A162" s="10" t="s">
        <v>3</v>
      </c>
      <c r="B162" s="11"/>
      <c r="C162" s="12" t="s">
        <v>4</v>
      </c>
      <c r="D162" s="13" t="s">
        <v>5</v>
      </c>
      <c r="E162" s="251" t="s">
        <v>6</v>
      </c>
      <c r="F162" s="15" t="s">
        <v>7</v>
      </c>
      <c r="G162" s="251" t="s">
        <v>8</v>
      </c>
      <c r="H162" s="251" t="s">
        <v>9</v>
      </c>
      <c r="I162" s="252" t="s">
        <v>10</v>
      </c>
      <c r="J162" s="251" t="s">
        <v>11</v>
      </c>
      <c r="K162" s="15" t="s">
        <v>12</v>
      </c>
      <c r="L162" s="256" t="s">
        <v>13</v>
      </c>
      <c r="M162" s="16"/>
    </row>
    <row r="163" spans="1:13" ht="15.75" customHeight="1" x14ac:dyDescent="0.25">
      <c r="D163" s="90"/>
      <c r="E163" s="91"/>
      <c r="I163" s="93"/>
    </row>
    <row r="164" spans="1:13" ht="15.75" customHeight="1" x14ac:dyDescent="0.25">
      <c r="D164" s="90"/>
      <c r="E164" s="91"/>
      <c r="I164" s="93"/>
    </row>
    <row r="165" spans="1:13" ht="15.75" customHeight="1" x14ac:dyDescent="0.25">
      <c r="D165" s="90"/>
      <c r="E165" s="91"/>
      <c r="I165" s="93"/>
    </row>
    <row r="166" spans="1:13" ht="15.75" customHeight="1" x14ac:dyDescent="0.25">
      <c r="D166" s="90"/>
      <c r="E166" s="91"/>
      <c r="I166" s="93"/>
    </row>
    <row r="167" spans="1:13" ht="15.75" customHeight="1" x14ac:dyDescent="0.25">
      <c r="D167" s="90"/>
      <c r="E167" s="91"/>
      <c r="I167" s="93"/>
    </row>
    <row r="168" spans="1:13" ht="15.75" customHeight="1" x14ac:dyDescent="0.25">
      <c r="D168" s="90"/>
      <c r="E168" s="91"/>
      <c r="I168" s="93"/>
    </row>
    <row r="169" spans="1:13" ht="15.75" customHeight="1" x14ac:dyDescent="0.25">
      <c r="D169" s="90"/>
      <c r="E169" s="91"/>
      <c r="I169" s="93"/>
    </row>
    <row r="170" spans="1:13" ht="15.75" customHeight="1" x14ac:dyDescent="0.25">
      <c r="D170" s="90"/>
      <c r="E170" s="91"/>
      <c r="I170" s="93"/>
    </row>
    <row r="171" spans="1:13" ht="15.75" customHeight="1" x14ac:dyDescent="0.25">
      <c r="D171" s="90"/>
      <c r="E171" s="91"/>
      <c r="I171" s="93"/>
    </row>
    <row r="172" spans="1:13" ht="15.75" customHeight="1" x14ac:dyDescent="0.25">
      <c r="D172" s="90"/>
      <c r="E172" s="91"/>
      <c r="I172" s="93"/>
    </row>
    <row r="173" spans="1:13" ht="15.75" customHeight="1" x14ac:dyDescent="0.25">
      <c r="D173" s="90"/>
      <c r="E173" s="91"/>
      <c r="I173" s="93"/>
    </row>
    <row r="174" spans="1:13" ht="15.75" customHeight="1" x14ac:dyDescent="0.25">
      <c r="D174" s="90"/>
      <c r="E174" s="91"/>
      <c r="I174" s="93"/>
    </row>
    <row r="175" spans="1:13" ht="15.75" customHeight="1" x14ac:dyDescent="0.25">
      <c r="D175" s="90"/>
      <c r="E175" s="91"/>
      <c r="I175" s="93"/>
    </row>
    <row r="176" spans="1:13" ht="15.75" customHeight="1" x14ac:dyDescent="0.25">
      <c r="D176" s="90"/>
      <c r="E176" s="91"/>
      <c r="I176" s="93"/>
    </row>
    <row r="177" spans="4:9" ht="15.75" customHeight="1" x14ac:dyDescent="0.25">
      <c r="D177" s="90"/>
      <c r="E177" s="91"/>
      <c r="I177" s="93"/>
    </row>
    <row r="178" spans="4:9" ht="15.75" customHeight="1" x14ac:dyDescent="0.25">
      <c r="D178" s="90"/>
      <c r="E178" s="91"/>
      <c r="I178" s="93"/>
    </row>
    <row r="179" spans="4:9" ht="15.75" customHeight="1" x14ac:dyDescent="0.25">
      <c r="D179" s="90"/>
      <c r="E179" s="91"/>
      <c r="I179" s="93"/>
    </row>
    <row r="180" spans="4:9" ht="15.75" customHeight="1" x14ac:dyDescent="0.25">
      <c r="D180" s="90"/>
      <c r="E180" s="91"/>
      <c r="I180" s="93"/>
    </row>
    <row r="181" spans="4:9" ht="15.75" customHeight="1" x14ac:dyDescent="0.25">
      <c r="D181" s="90"/>
      <c r="E181" s="91"/>
      <c r="I181" s="93"/>
    </row>
    <row r="182" spans="4:9" ht="15.75" customHeight="1" x14ac:dyDescent="0.25">
      <c r="D182" s="90"/>
      <c r="E182" s="91"/>
      <c r="I182" s="93"/>
    </row>
    <row r="183" spans="4:9" ht="15.75" customHeight="1" x14ac:dyDescent="0.25">
      <c r="D183" s="90"/>
      <c r="E183" s="91"/>
      <c r="I183" s="93"/>
    </row>
    <row r="184" spans="4:9" ht="15.75" customHeight="1" x14ac:dyDescent="0.25">
      <c r="D184" s="90"/>
      <c r="E184" s="91"/>
      <c r="I184" s="93"/>
    </row>
    <row r="185" spans="4:9" ht="15.75" customHeight="1" x14ac:dyDescent="0.25">
      <c r="D185" s="90"/>
      <c r="E185" s="91"/>
      <c r="I185" s="93"/>
    </row>
    <row r="186" spans="4:9" ht="15.75" customHeight="1" x14ac:dyDescent="0.25">
      <c r="D186" s="90"/>
      <c r="E186" s="91"/>
      <c r="I186" s="93"/>
    </row>
    <row r="187" spans="4:9" ht="15.75" customHeight="1" x14ac:dyDescent="0.25">
      <c r="D187" s="90"/>
      <c r="E187" s="91"/>
      <c r="I187" s="93"/>
    </row>
    <row r="188" spans="4:9" ht="15.75" customHeight="1" x14ac:dyDescent="0.25">
      <c r="D188" s="90"/>
      <c r="E188" s="91"/>
      <c r="I188" s="93"/>
    </row>
    <row r="189" spans="4:9" ht="15.75" customHeight="1" x14ac:dyDescent="0.25">
      <c r="D189" s="90"/>
      <c r="E189" s="91"/>
      <c r="I189" s="93"/>
    </row>
    <row r="190" spans="4:9" ht="15.75" customHeight="1" x14ac:dyDescent="0.25">
      <c r="D190" s="90"/>
      <c r="E190" s="91"/>
      <c r="I190" s="93"/>
    </row>
    <row r="191" spans="4:9" ht="15.75" customHeight="1" x14ac:dyDescent="0.25">
      <c r="D191" s="90"/>
      <c r="E191" s="91"/>
      <c r="I191" s="93"/>
    </row>
    <row r="192" spans="4:9" ht="15.75" customHeight="1" x14ac:dyDescent="0.25">
      <c r="D192" s="90"/>
      <c r="E192" s="91"/>
      <c r="I192" s="93"/>
    </row>
    <row r="193" spans="4:9" ht="15.75" customHeight="1" x14ac:dyDescent="0.25">
      <c r="D193" s="90"/>
      <c r="E193" s="91"/>
      <c r="I193" s="93"/>
    </row>
    <row r="194" spans="4:9" ht="15.75" customHeight="1" x14ac:dyDescent="0.25">
      <c r="D194" s="90"/>
      <c r="E194" s="91"/>
      <c r="I194" s="93"/>
    </row>
    <row r="195" spans="4:9" ht="15.75" customHeight="1" x14ac:dyDescent="0.25">
      <c r="D195" s="90"/>
      <c r="E195" s="91"/>
      <c r="I195" s="93"/>
    </row>
    <row r="196" spans="4:9" ht="15.75" customHeight="1" x14ac:dyDescent="0.25">
      <c r="D196" s="90"/>
      <c r="E196" s="91"/>
      <c r="I196" s="93"/>
    </row>
    <row r="197" spans="4:9" ht="15.75" customHeight="1" x14ac:dyDescent="0.25">
      <c r="D197" s="90"/>
      <c r="E197" s="91"/>
      <c r="I197" s="93"/>
    </row>
    <row r="198" spans="4:9" ht="15.75" customHeight="1" x14ac:dyDescent="0.25">
      <c r="D198" s="90"/>
      <c r="E198" s="91"/>
      <c r="I198" s="93"/>
    </row>
    <row r="199" spans="4:9" ht="15.75" customHeight="1" x14ac:dyDescent="0.25">
      <c r="D199" s="90"/>
      <c r="E199" s="91"/>
      <c r="I199" s="93"/>
    </row>
    <row r="200" spans="4:9" ht="15.75" customHeight="1" x14ac:dyDescent="0.25">
      <c r="D200" s="90"/>
      <c r="E200" s="91"/>
      <c r="I200" s="93"/>
    </row>
    <row r="201" spans="4:9" ht="15.75" customHeight="1" x14ac:dyDescent="0.25">
      <c r="D201" s="90"/>
      <c r="E201" s="91"/>
      <c r="I201" s="93"/>
    </row>
    <row r="202" spans="4:9" ht="15.75" customHeight="1" x14ac:dyDescent="0.25">
      <c r="D202" s="90"/>
      <c r="E202" s="91"/>
      <c r="I202" s="93"/>
    </row>
    <row r="203" spans="4:9" ht="15.75" customHeight="1" x14ac:dyDescent="0.25">
      <c r="D203" s="90"/>
      <c r="E203" s="91"/>
      <c r="I203" s="93"/>
    </row>
    <row r="204" spans="4:9" ht="15.75" customHeight="1" x14ac:dyDescent="0.25">
      <c r="D204" s="90"/>
      <c r="E204" s="91"/>
      <c r="I204" s="93"/>
    </row>
    <row r="205" spans="4:9" ht="15.75" customHeight="1" x14ac:dyDescent="0.25">
      <c r="D205" s="90"/>
      <c r="E205" s="91"/>
      <c r="I205" s="93"/>
    </row>
    <row r="206" spans="4:9" ht="15.75" customHeight="1" x14ac:dyDescent="0.25">
      <c r="D206" s="90"/>
      <c r="E206" s="91"/>
      <c r="I206" s="93"/>
    </row>
    <row r="207" spans="4:9" ht="15.75" customHeight="1" x14ac:dyDescent="0.25">
      <c r="D207" s="90"/>
      <c r="E207" s="91"/>
      <c r="I207" s="93"/>
    </row>
    <row r="208" spans="4:9" ht="15.75" customHeight="1" x14ac:dyDescent="0.25">
      <c r="D208" s="90"/>
      <c r="E208" s="91"/>
      <c r="I208" s="93"/>
    </row>
    <row r="209" spans="4:9" ht="15.75" customHeight="1" x14ac:dyDescent="0.25">
      <c r="D209" s="90"/>
      <c r="E209" s="91"/>
      <c r="I209" s="93"/>
    </row>
    <row r="210" spans="4:9" ht="15.75" customHeight="1" x14ac:dyDescent="0.25">
      <c r="D210" s="90"/>
      <c r="E210" s="91"/>
      <c r="I210" s="93"/>
    </row>
    <row r="211" spans="4:9" ht="15.75" customHeight="1" x14ac:dyDescent="0.25">
      <c r="D211" s="90"/>
      <c r="E211" s="91"/>
      <c r="I211" s="93"/>
    </row>
    <row r="212" spans="4:9" ht="15.75" customHeight="1" x14ac:dyDescent="0.25">
      <c r="D212" s="90"/>
      <c r="E212" s="91"/>
      <c r="I212" s="93"/>
    </row>
    <row r="213" spans="4:9" ht="15.75" customHeight="1" x14ac:dyDescent="0.25">
      <c r="D213" s="90"/>
      <c r="E213" s="91"/>
      <c r="I213" s="93"/>
    </row>
    <row r="214" spans="4:9" ht="15.75" customHeight="1" x14ac:dyDescent="0.25">
      <c r="D214" s="90"/>
      <c r="E214" s="91"/>
      <c r="I214" s="93"/>
    </row>
    <row r="215" spans="4:9" ht="15.75" customHeight="1" x14ac:dyDescent="0.25">
      <c r="D215" s="90"/>
      <c r="E215" s="91"/>
      <c r="I215" s="93"/>
    </row>
    <row r="216" spans="4:9" ht="15.75" customHeight="1" x14ac:dyDescent="0.25">
      <c r="D216" s="90"/>
      <c r="E216" s="91"/>
      <c r="I216" s="93"/>
    </row>
    <row r="217" spans="4:9" ht="15.75" customHeight="1" x14ac:dyDescent="0.25">
      <c r="D217" s="90"/>
      <c r="E217" s="91"/>
      <c r="I217" s="93"/>
    </row>
    <row r="218" spans="4:9" ht="15.75" customHeight="1" x14ac:dyDescent="0.25">
      <c r="D218" s="90"/>
      <c r="E218" s="91"/>
      <c r="I218" s="93"/>
    </row>
    <row r="219" spans="4:9" ht="15.75" customHeight="1" x14ac:dyDescent="0.25">
      <c r="D219" s="90"/>
      <c r="E219" s="91"/>
      <c r="I219" s="93"/>
    </row>
    <row r="220" spans="4:9" ht="15.75" customHeight="1" x14ac:dyDescent="0.25">
      <c r="D220" s="90"/>
      <c r="E220" s="91"/>
      <c r="I220" s="93"/>
    </row>
    <row r="221" spans="4:9" ht="15.75" customHeight="1" x14ac:dyDescent="0.25">
      <c r="D221" s="90"/>
      <c r="E221" s="91"/>
      <c r="I221" s="93"/>
    </row>
    <row r="222" spans="4:9" ht="15.75" customHeight="1" x14ac:dyDescent="0.25">
      <c r="D222" s="90"/>
      <c r="E222" s="91"/>
      <c r="I222" s="93"/>
    </row>
    <row r="223" spans="4:9" ht="15.75" customHeight="1" x14ac:dyDescent="0.25">
      <c r="D223" s="90"/>
      <c r="E223" s="91"/>
      <c r="I223" s="93"/>
    </row>
    <row r="224" spans="4:9" ht="15.75" customHeight="1" x14ac:dyDescent="0.25">
      <c r="D224" s="90"/>
      <c r="E224" s="91"/>
      <c r="I224" s="93"/>
    </row>
    <row r="225" spans="4:9" ht="15.75" customHeight="1" x14ac:dyDescent="0.25">
      <c r="D225" s="90"/>
      <c r="E225" s="91"/>
      <c r="I225" s="93"/>
    </row>
    <row r="226" spans="4:9" ht="15.75" customHeight="1" x14ac:dyDescent="0.25">
      <c r="D226" s="90"/>
      <c r="E226" s="91"/>
      <c r="I226" s="93"/>
    </row>
    <row r="227" spans="4:9" ht="15.75" customHeight="1" x14ac:dyDescent="0.25">
      <c r="D227" s="90"/>
      <c r="E227" s="91"/>
      <c r="I227" s="93"/>
    </row>
    <row r="228" spans="4:9" ht="15.75" customHeight="1" x14ac:dyDescent="0.25">
      <c r="D228" s="90"/>
      <c r="E228" s="91"/>
      <c r="I228" s="93"/>
    </row>
    <row r="229" spans="4:9" ht="15.75" customHeight="1" x14ac:dyDescent="0.25">
      <c r="D229" s="90"/>
      <c r="E229" s="91"/>
      <c r="I229" s="93"/>
    </row>
    <row r="230" spans="4:9" ht="15.75" customHeight="1" x14ac:dyDescent="0.25">
      <c r="D230" s="90"/>
      <c r="E230" s="91"/>
      <c r="I230" s="93"/>
    </row>
    <row r="231" spans="4:9" ht="15.75" customHeight="1" x14ac:dyDescent="0.25">
      <c r="D231" s="90"/>
      <c r="E231" s="91"/>
      <c r="I231" s="93"/>
    </row>
    <row r="232" spans="4:9" ht="15.75" customHeight="1" x14ac:dyDescent="0.25">
      <c r="D232" s="90"/>
      <c r="E232" s="91"/>
      <c r="I232" s="93"/>
    </row>
    <row r="233" spans="4:9" ht="15.75" customHeight="1" x14ac:dyDescent="0.25">
      <c r="D233" s="90"/>
      <c r="E233" s="91"/>
      <c r="I233" s="93"/>
    </row>
    <row r="234" spans="4:9" ht="15.75" customHeight="1" x14ac:dyDescent="0.25">
      <c r="D234" s="90"/>
      <c r="E234" s="91"/>
      <c r="I234" s="93"/>
    </row>
    <row r="235" spans="4:9" ht="15.75" customHeight="1" x14ac:dyDescent="0.25">
      <c r="D235" s="90"/>
      <c r="E235" s="91"/>
      <c r="I235" s="93"/>
    </row>
    <row r="236" spans="4:9" ht="15.75" customHeight="1" x14ac:dyDescent="0.25">
      <c r="D236" s="90"/>
      <c r="E236" s="91"/>
      <c r="I236" s="93"/>
    </row>
    <row r="237" spans="4:9" ht="15.75" customHeight="1" x14ac:dyDescent="0.25">
      <c r="D237" s="90"/>
      <c r="E237" s="91"/>
      <c r="I237" s="93"/>
    </row>
    <row r="238" spans="4:9" ht="15.75" customHeight="1" x14ac:dyDescent="0.25">
      <c r="D238" s="90"/>
      <c r="E238" s="91"/>
      <c r="I238" s="93"/>
    </row>
    <row r="239" spans="4:9" ht="15.75" customHeight="1" x14ac:dyDescent="0.25">
      <c r="D239" s="90"/>
      <c r="E239" s="91"/>
      <c r="I239" s="93"/>
    </row>
    <row r="240" spans="4:9" ht="15.75" customHeight="1" x14ac:dyDescent="0.25">
      <c r="D240" s="90"/>
      <c r="E240" s="91"/>
      <c r="I240" s="93"/>
    </row>
    <row r="241" spans="4:9" ht="15.75" customHeight="1" x14ac:dyDescent="0.25">
      <c r="D241" s="90"/>
      <c r="E241" s="91"/>
      <c r="I241" s="93"/>
    </row>
    <row r="242" spans="4:9" ht="15.75" customHeight="1" x14ac:dyDescent="0.25">
      <c r="D242" s="90"/>
      <c r="E242" s="91"/>
      <c r="I242" s="93"/>
    </row>
    <row r="243" spans="4:9" ht="15.75" customHeight="1" x14ac:dyDescent="0.25">
      <c r="D243" s="90"/>
      <c r="E243" s="91"/>
      <c r="I243" s="93"/>
    </row>
    <row r="244" spans="4:9" ht="15.75" customHeight="1" x14ac:dyDescent="0.25">
      <c r="D244" s="90"/>
      <c r="E244" s="91"/>
      <c r="I244" s="93"/>
    </row>
    <row r="245" spans="4:9" ht="15.75" customHeight="1" x14ac:dyDescent="0.25">
      <c r="D245" s="90"/>
      <c r="E245" s="91"/>
      <c r="I245" s="93"/>
    </row>
    <row r="246" spans="4:9" ht="15.75" customHeight="1" x14ac:dyDescent="0.25">
      <c r="D246" s="90"/>
      <c r="E246" s="91"/>
      <c r="I246" s="93"/>
    </row>
    <row r="247" spans="4:9" ht="15.75" customHeight="1" x14ac:dyDescent="0.25">
      <c r="D247" s="90"/>
      <c r="E247" s="91"/>
      <c r="I247" s="93"/>
    </row>
    <row r="248" spans="4:9" ht="15.75" customHeight="1" x14ac:dyDescent="0.25">
      <c r="D248" s="90"/>
      <c r="E248" s="91"/>
      <c r="I248" s="93"/>
    </row>
    <row r="249" spans="4:9" ht="15.75" customHeight="1" x14ac:dyDescent="0.25">
      <c r="D249" s="90"/>
      <c r="E249" s="91"/>
      <c r="I249" s="93"/>
    </row>
    <row r="250" spans="4:9" ht="15.75" customHeight="1" x14ac:dyDescent="0.25">
      <c r="D250" s="90"/>
      <c r="E250" s="91"/>
      <c r="I250" s="93"/>
    </row>
    <row r="251" spans="4:9" ht="15.75" customHeight="1" x14ac:dyDescent="0.25">
      <c r="D251" s="90"/>
      <c r="E251" s="91"/>
      <c r="I251" s="93"/>
    </row>
    <row r="252" spans="4:9" ht="15.75" customHeight="1" x14ac:dyDescent="0.25">
      <c r="D252" s="90"/>
      <c r="E252" s="91"/>
      <c r="I252" s="93"/>
    </row>
    <row r="253" spans="4:9" ht="15.75" customHeight="1" x14ac:dyDescent="0.25">
      <c r="D253" s="90"/>
      <c r="E253" s="91"/>
      <c r="I253" s="93"/>
    </row>
    <row r="254" spans="4:9" ht="15.75" customHeight="1" x14ac:dyDescent="0.25">
      <c r="D254" s="90"/>
      <c r="E254" s="91"/>
      <c r="I254" s="93"/>
    </row>
    <row r="255" spans="4:9" ht="15.75" customHeight="1" x14ac:dyDescent="0.25">
      <c r="D255" s="90"/>
      <c r="E255" s="91"/>
      <c r="I255" s="93"/>
    </row>
    <row r="256" spans="4:9" ht="15.75" customHeight="1" x14ac:dyDescent="0.25">
      <c r="D256" s="90"/>
      <c r="E256" s="91"/>
      <c r="I256" s="93"/>
    </row>
    <row r="257" spans="4:9" ht="15.75" customHeight="1" x14ac:dyDescent="0.25">
      <c r="D257" s="90"/>
      <c r="E257" s="91"/>
      <c r="I257" s="93"/>
    </row>
    <row r="258" spans="4:9" ht="15.75" customHeight="1" x14ac:dyDescent="0.25">
      <c r="D258" s="90"/>
      <c r="E258" s="91"/>
      <c r="I258" s="93"/>
    </row>
    <row r="259" spans="4:9" ht="15.75" customHeight="1" x14ac:dyDescent="0.25">
      <c r="D259" s="90"/>
      <c r="E259" s="91"/>
      <c r="I259" s="93"/>
    </row>
    <row r="260" spans="4:9" ht="15.75" customHeight="1" x14ac:dyDescent="0.25">
      <c r="D260" s="90"/>
      <c r="E260" s="91"/>
      <c r="I260" s="93"/>
    </row>
    <row r="261" spans="4:9" ht="15.75" customHeight="1" x14ac:dyDescent="0.25">
      <c r="D261" s="90"/>
      <c r="E261" s="91"/>
      <c r="I261" s="93"/>
    </row>
    <row r="262" spans="4:9" ht="15.75" customHeight="1" x14ac:dyDescent="0.25">
      <c r="D262" s="90"/>
      <c r="E262" s="91"/>
      <c r="I262" s="93"/>
    </row>
    <row r="263" spans="4:9" ht="15.75" customHeight="1" x14ac:dyDescent="0.25">
      <c r="D263" s="90"/>
      <c r="E263" s="91"/>
      <c r="I263" s="93"/>
    </row>
    <row r="264" spans="4:9" ht="15.75" customHeight="1" x14ac:dyDescent="0.25">
      <c r="D264" s="90"/>
      <c r="E264" s="91"/>
      <c r="I264" s="93"/>
    </row>
    <row r="265" spans="4:9" ht="15.75" customHeight="1" x14ac:dyDescent="0.25">
      <c r="D265" s="90"/>
      <c r="E265" s="91"/>
      <c r="I265" s="93"/>
    </row>
    <row r="266" spans="4:9" ht="15.75" customHeight="1" x14ac:dyDescent="0.25">
      <c r="D266" s="90"/>
      <c r="E266" s="91"/>
      <c r="I266" s="93"/>
    </row>
    <row r="267" spans="4:9" ht="15.75" customHeight="1" x14ac:dyDescent="0.25">
      <c r="D267" s="90"/>
      <c r="E267" s="91"/>
      <c r="I267" s="93"/>
    </row>
    <row r="268" spans="4:9" ht="15.75" customHeight="1" x14ac:dyDescent="0.25">
      <c r="D268" s="90"/>
      <c r="E268" s="91"/>
      <c r="I268" s="93"/>
    </row>
    <row r="269" spans="4:9" ht="15.75" customHeight="1" x14ac:dyDescent="0.25">
      <c r="D269" s="90"/>
      <c r="E269" s="91"/>
      <c r="I269" s="93"/>
    </row>
    <row r="270" spans="4:9" ht="15.75" customHeight="1" x14ac:dyDescent="0.25">
      <c r="D270" s="90"/>
      <c r="E270" s="91"/>
      <c r="I270" s="93"/>
    </row>
    <row r="271" spans="4:9" ht="15.75" customHeight="1" x14ac:dyDescent="0.25">
      <c r="D271" s="90"/>
      <c r="E271" s="91"/>
      <c r="I271" s="93"/>
    </row>
    <row r="272" spans="4:9" ht="15.75" customHeight="1" x14ac:dyDescent="0.25">
      <c r="D272" s="90"/>
      <c r="E272" s="91"/>
      <c r="I272" s="93"/>
    </row>
    <row r="273" spans="4:9" ht="15.75" customHeight="1" x14ac:dyDescent="0.25">
      <c r="D273" s="90"/>
      <c r="E273" s="91"/>
      <c r="I273" s="93"/>
    </row>
    <row r="274" spans="4:9" ht="15.75" customHeight="1" x14ac:dyDescent="0.25">
      <c r="D274" s="90"/>
      <c r="E274" s="91"/>
      <c r="I274" s="93"/>
    </row>
    <row r="275" spans="4:9" ht="15.75" customHeight="1" x14ac:dyDescent="0.25">
      <c r="D275" s="90"/>
      <c r="E275" s="91"/>
      <c r="I275" s="93"/>
    </row>
    <row r="276" spans="4:9" ht="15.75" customHeight="1" x14ac:dyDescent="0.25">
      <c r="D276" s="90"/>
      <c r="E276" s="91"/>
      <c r="I276" s="93"/>
    </row>
    <row r="277" spans="4:9" ht="15.75" customHeight="1" x14ac:dyDescent="0.25">
      <c r="D277" s="90"/>
      <c r="E277" s="91"/>
      <c r="I277" s="93"/>
    </row>
    <row r="278" spans="4:9" ht="15.75" customHeight="1" x14ac:dyDescent="0.25">
      <c r="D278" s="90"/>
      <c r="E278" s="91"/>
      <c r="I278" s="93"/>
    </row>
    <row r="279" spans="4:9" ht="15.75" customHeight="1" x14ac:dyDescent="0.25">
      <c r="D279" s="90"/>
      <c r="E279" s="91"/>
      <c r="I279" s="93"/>
    </row>
    <row r="280" spans="4:9" ht="15.75" customHeight="1" x14ac:dyDescent="0.25">
      <c r="D280" s="90"/>
      <c r="E280" s="91"/>
      <c r="I280" s="93"/>
    </row>
    <row r="281" spans="4:9" ht="15.75" customHeight="1" x14ac:dyDescent="0.25">
      <c r="D281" s="90"/>
      <c r="E281" s="91"/>
      <c r="I281" s="93"/>
    </row>
    <row r="282" spans="4:9" ht="15.75" customHeight="1" x14ac:dyDescent="0.25">
      <c r="D282" s="90"/>
      <c r="E282" s="91"/>
      <c r="I282" s="93"/>
    </row>
    <row r="283" spans="4:9" ht="15.75" customHeight="1" x14ac:dyDescent="0.25">
      <c r="D283" s="90"/>
      <c r="E283" s="91"/>
      <c r="I283" s="93"/>
    </row>
    <row r="284" spans="4:9" ht="15.75" customHeight="1" x14ac:dyDescent="0.25">
      <c r="D284" s="90"/>
      <c r="E284" s="91"/>
      <c r="I284" s="93"/>
    </row>
    <row r="285" spans="4:9" ht="15.75" customHeight="1" x14ac:dyDescent="0.25">
      <c r="D285" s="90"/>
      <c r="E285" s="91"/>
      <c r="I285" s="93"/>
    </row>
    <row r="286" spans="4:9" ht="15.75" customHeight="1" x14ac:dyDescent="0.25">
      <c r="D286" s="90"/>
      <c r="E286" s="91"/>
      <c r="I286" s="93"/>
    </row>
    <row r="287" spans="4:9" ht="15.75" customHeight="1" x14ac:dyDescent="0.25">
      <c r="D287" s="90"/>
      <c r="E287" s="91"/>
      <c r="I287" s="93"/>
    </row>
    <row r="288" spans="4:9" ht="15.75" customHeight="1" x14ac:dyDescent="0.25">
      <c r="D288" s="90"/>
      <c r="E288" s="91"/>
      <c r="I288" s="93"/>
    </row>
    <row r="289" spans="4:9" ht="15.75" customHeight="1" x14ac:dyDescent="0.25">
      <c r="D289" s="90"/>
      <c r="E289" s="91"/>
      <c r="I289" s="93"/>
    </row>
    <row r="290" spans="4:9" ht="15.75" customHeight="1" x14ac:dyDescent="0.25">
      <c r="D290" s="90"/>
      <c r="E290" s="91"/>
      <c r="I290" s="93"/>
    </row>
    <row r="291" spans="4:9" ht="15.75" customHeight="1" x14ac:dyDescent="0.25">
      <c r="D291" s="90"/>
      <c r="E291" s="91"/>
      <c r="I291" s="93"/>
    </row>
    <row r="292" spans="4:9" ht="15.75" customHeight="1" x14ac:dyDescent="0.25">
      <c r="D292" s="90"/>
      <c r="E292" s="91"/>
      <c r="I292" s="93"/>
    </row>
    <row r="293" spans="4:9" ht="15.75" customHeight="1" x14ac:dyDescent="0.25">
      <c r="D293" s="90"/>
      <c r="E293" s="91"/>
      <c r="I293" s="93"/>
    </row>
    <row r="294" spans="4:9" ht="15.75" customHeight="1" x14ac:dyDescent="0.25">
      <c r="D294" s="90"/>
      <c r="E294" s="91"/>
      <c r="I294" s="93"/>
    </row>
    <row r="295" spans="4:9" ht="15.75" customHeight="1" x14ac:dyDescent="0.25">
      <c r="D295" s="90"/>
      <c r="E295" s="91"/>
      <c r="I295" s="93"/>
    </row>
    <row r="296" spans="4:9" ht="15.75" customHeight="1" x14ac:dyDescent="0.25">
      <c r="D296" s="90"/>
      <c r="E296" s="91"/>
      <c r="I296" s="93"/>
    </row>
    <row r="297" spans="4:9" ht="15.75" customHeight="1" x14ac:dyDescent="0.25">
      <c r="D297" s="90"/>
      <c r="E297" s="91"/>
      <c r="I297" s="93"/>
    </row>
    <row r="298" spans="4:9" ht="15.75" customHeight="1" x14ac:dyDescent="0.25">
      <c r="D298" s="90"/>
      <c r="E298" s="91"/>
      <c r="I298" s="93"/>
    </row>
    <row r="299" spans="4:9" ht="15.75" customHeight="1" x14ac:dyDescent="0.25">
      <c r="D299" s="90"/>
      <c r="E299" s="91"/>
      <c r="I299" s="93"/>
    </row>
    <row r="300" spans="4:9" ht="15.75" customHeight="1" x14ac:dyDescent="0.25">
      <c r="D300" s="90"/>
      <c r="E300" s="91"/>
      <c r="I300" s="93"/>
    </row>
    <row r="301" spans="4:9" ht="15.75" customHeight="1" x14ac:dyDescent="0.25">
      <c r="D301" s="90"/>
      <c r="E301" s="91"/>
      <c r="I301" s="93"/>
    </row>
    <row r="302" spans="4:9" ht="15.75" customHeight="1" x14ac:dyDescent="0.25">
      <c r="D302" s="90"/>
      <c r="E302" s="91"/>
      <c r="I302" s="93"/>
    </row>
    <row r="303" spans="4:9" ht="15.75" customHeight="1" x14ac:dyDescent="0.25">
      <c r="D303" s="90"/>
      <c r="E303" s="91"/>
      <c r="I303" s="93"/>
    </row>
    <row r="304" spans="4:9" ht="15.75" customHeight="1" x14ac:dyDescent="0.25">
      <c r="D304" s="90"/>
      <c r="E304" s="91"/>
      <c r="I304" s="93"/>
    </row>
    <row r="305" spans="4:9" ht="15.75" customHeight="1" x14ac:dyDescent="0.25">
      <c r="D305" s="90"/>
      <c r="E305" s="91"/>
      <c r="I305" s="93"/>
    </row>
    <row r="306" spans="4:9" ht="15.75" customHeight="1" x14ac:dyDescent="0.25">
      <c r="D306" s="90"/>
      <c r="E306" s="91"/>
      <c r="I306" s="93"/>
    </row>
    <row r="307" spans="4:9" ht="15.75" customHeight="1" x14ac:dyDescent="0.25">
      <c r="D307" s="90"/>
      <c r="E307" s="91"/>
      <c r="I307" s="93"/>
    </row>
    <row r="308" spans="4:9" ht="15.75" customHeight="1" x14ac:dyDescent="0.25">
      <c r="D308" s="90"/>
      <c r="E308" s="91"/>
      <c r="I308" s="93"/>
    </row>
    <row r="309" spans="4:9" ht="15.75" customHeight="1" x14ac:dyDescent="0.25">
      <c r="D309" s="90"/>
      <c r="E309" s="91"/>
      <c r="I309" s="93"/>
    </row>
    <row r="310" spans="4:9" ht="15.75" customHeight="1" x14ac:dyDescent="0.25">
      <c r="D310" s="90"/>
      <c r="E310" s="91"/>
      <c r="I310" s="93"/>
    </row>
    <row r="311" spans="4:9" ht="15.75" customHeight="1" x14ac:dyDescent="0.25">
      <c r="D311" s="90"/>
      <c r="E311" s="91"/>
      <c r="I311" s="93"/>
    </row>
    <row r="312" spans="4:9" ht="15.75" customHeight="1" x14ac:dyDescent="0.25">
      <c r="D312" s="90"/>
      <c r="E312" s="91"/>
      <c r="I312" s="93"/>
    </row>
    <row r="313" spans="4:9" ht="15.75" customHeight="1" x14ac:dyDescent="0.25">
      <c r="D313" s="90"/>
      <c r="E313" s="91"/>
      <c r="I313" s="93"/>
    </row>
    <row r="314" spans="4:9" ht="15.75" customHeight="1" x14ac:dyDescent="0.25">
      <c r="D314" s="90"/>
      <c r="E314" s="91"/>
      <c r="I314" s="93"/>
    </row>
    <row r="315" spans="4:9" ht="15.75" customHeight="1" x14ac:dyDescent="0.25">
      <c r="D315" s="90"/>
      <c r="E315" s="91"/>
      <c r="I315" s="93"/>
    </row>
    <row r="316" spans="4:9" ht="15.75" customHeight="1" x14ac:dyDescent="0.25">
      <c r="D316" s="90"/>
      <c r="E316" s="91"/>
      <c r="I316" s="93"/>
    </row>
    <row r="317" spans="4:9" ht="15.75" customHeight="1" x14ac:dyDescent="0.25">
      <c r="D317" s="90"/>
      <c r="E317" s="91"/>
      <c r="I317" s="93"/>
    </row>
    <row r="318" spans="4:9" ht="15.75" customHeight="1" x14ac:dyDescent="0.25">
      <c r="D318" s="90"/>
      <c r="E318" s="91"/>
      <c r="I318" s="93"/>
    </row>
    <row r="319" spans="4:9" ht="15.75" customHeight="1" x14ac:dyDescent="0.25">
      <c r="D319" s="90"/>
      <c r="E319" s="91"/>
      <c r="I319" s="93"/>
    </row>
    <row r="320" spans="4:9" ht="15.75" customHeight="1" x14ac:dyDescent="0.25">
      <c r="D320" s="90"/>
      <c r="E320" s="91"/>
      <c r="I320" s="93"/>
    </row>
    <row r="321" spans="4:9" ht="15.75" customHeight="1" x14ac:dyDescent="0.25">
      <c r="D321" s="90"/>
      <c r="E321" s="91"/>
      <c r="I321" s="93"/>
    </row>
    <row r="322" spans="4:9" ht="15.75" customHeight="1" x14ac:dyDescent="0.25">
      <c r="D322" s="90"/>
      <c r="E322" s="91"/>
      <c r="I322" s="93"/>
    </row>
    <row r="323" spans="4:9" ht="15.75" customHeight="1" x14ac:dyDescent="0.25">
      <c r="D323" s="90"/>
      <c r="E323" s="91"/>
      <c r="I323" s="93"/>
    </row>
    <row r="324" spans="4:9" ht="15.75" customHeight="1" x14ac:dyDescent="0.25">
      <c r="D324" s="90"/>
      <c r="E324" s="91"/>
      <c r="I324" s="93"/>
    </row>
    <row r="325" spans="4:9" ht="15.75" customHeight="1" x14ac:dyDescent="0.25">
      <c r="D325" s="90"/>
      <c r="E325" s="91"/>
      <c r="I325" s="93"/>
    </row>
    <row r="326" spans="4:9" ht="15.75" customHeight="1" x14ac:dyDescent="0.25">
      <c r="D326" s="90"/>
      <c r="E326" s="91"/>
      <c r="I326" s="93"/>
    </row>
    <row r="327" spans="4:9" ht="15.75" customHeight="1" x14ac:dyDescent="0.25">
      <c r="D327" s="90"/>
      <c r="E327" s="91"/>
      <c r="I327" s="93"/>
    </row>
    <row r="328" spans="4:9" ht="15.75" customHeight="1" x14ac:dyDescent="0.25">
      <c r="D328" s="90"/>
      <c r="E328" s="91"/>
      <c r="I328" s="93"/>
    </row>
    <row r="329" spans="4:9" ht="15.75" customHeight="1" x14ac:dyDescent="0.25">
      <c r="D329" s="90"/>
      <c r="E329" s="91"/>
      <c r="I329" s="93"/>
    </row>
    <row r="330" spans="4:9" ht="15.75" customHeight="1" x14ac:dyDescent="0.25">
      <c r="D330" s="90"/>
      <c r="E330" s="91"/>
      <c r="I330" s="93"/>
    </row>
    <row r="331" spans="4:9" ht="15.75" customHeight="1" x14ac:dyDescent="0.25">
      <c r="D331" s="90"/>
      <c r="E331" s="91"/>
      <c r="I331" s="93"/>
    </row>
    <row r="332" spans="4:9" ht="15.75" customHeight="1" x14ac:dyDescent="0.25">
      <c r="D332" s="90"/>
      <c r="E332" s="91"/>
      <c r="I332" s="93"/>
    </row>
    <row r="333" spans="4:9" ht="15.75" customHeight="1" x14ac:dyDescent="0.25">
      <c r="D333" s="90"/>
      <c r="E333" s="91"/>
      <c r="I333" s="93"/>
    </row>
    <row r="334" spans="4:9" ht="15.75" customHeight="1" x14ac:dyDescent="0.25">
      <c r="D334" s="90"/>
      <c r="E334" s="91"/>
      <c r="I334" s="93"/>
    </row>
    <row r="335" spans="4:9" ht="15.75" customHeight="1" x14ac:dyDescent="0.25">
      <c r="D335" s="90"/>
      <c r="E335" s="91"/>
      <c r="I335" s="93"/>
    </row>
    <row r="336" spans="4:9" ht="15.75" customHeight="1" x14ac:dyDescent="0.25">
      <c r="D336" s="90"/>
      <c r="E336" s="91"/>
      <c r="I336" s="93"/>
    </row>
    <row r="337" spans="4:9" ht="15.75" customHeight="1" x14ac:dyDescent="0.25">
      <c r="D337" s="90"/>
      <c r="E337" s="91"/>
      <c r="I337" s="93"/>
    </row>
    <row r="338" spans="4:9" ht="15.75" customHeight="1" x14ac:dyDescent="0.25">
      <c r="D338" s="90"/>
      <c r="E338" s="91"/>
      <c r="I338" s="93"/>
    </row>
    <row r="339" spans="4:9" ht="15.75" customHeight="1" x14ac:dyDescent="0.25">
      <c r="D339" s="90"/>
      <c r="E339" s="91"/>
      <c r="I339" s="93"/>
    </row>
    <row r="340" spans="4:9" ht="15.75" customHeight="1" x14ac:dyDescent="0.25">
      <c r="D340" s="90"/>
      <c r="E340" s="91"/>
      <c r="I340" s="93"/>
    </row>
    <row r="341" spans="4:9" ht="15.75" customHeight="1" x14ac:dyDescent="0.25">
      <c r="D341" s="90"/>
      <c r="E341" s="91"/>
      <c r="I341" s="93"/>
    </row>
    <row r="342" spans="4:9" ht="15.75" customHeight="1" x14ac:dyDescent="0.25">
      <c r="D342" s="90"/>
      <c r="E342" s="91"/>
      <c r="I342" s="93"/>
    </row>
    <row r="343" spans="4:9" ht="15.75" customHeight="1" x14ac:dyDescent="0.25">
      <c r="D343" s="90"/>
      <c r="E343" s="91"/>
      <c r="I343" s="93"/>
    </row>
    <row r="344" spans="4:9" ht="15.75" customHeight="1" x14ac:dyDescent="0.25">
      <c r="D344" s="90"/>
      <c r="E344" s="91"/>
      <c r="I344" s="93"/>
    </row>
    <row r="345" spans="4:9" ht="15.75" customHeight="1" x14ac:dyDescent="0.25">
      <c r="D345" s="90"/>
      <c r="E345" s="91"/>
      <c r="I345" s="93"/>
    </row>
    <row r="346" spans="4:9" ht="15.75" customHeight="1" x14ac:dyDescent="0.25">
      <c r="D346" s="90"/>
      <c r="E346" s="91"/>
      <c r="I346" s="93"/>
    </row>
    <row r="347" spans="4:9" ht="15.75" customHeight="1" x14ac:dyDescent="0.25">
      <c r="D347" s="90"/>
      <c r="E347" s="91"/>
      <c r="I347" s="93"/>
    </row>
    <row r="348" spans="4:9" ht="15.75" customHeight="1" x14ac:dyDescent="0.25">
      <c r="D348" s="90"/>
      <c r="E348" s="91"/>
      <c r="I348" s="93"/>
    </row>
    <row r="349" spans="4:9" ht="15.75" customHeight="1" x14ac:dyDescent="0.25">
      <c r="D349" s="90"/>
      <c r="E349" s="91"/>
      <c r="I349" s="93"/>
    </row>
    <row r="350" spans="4:9" ht="15.75" customHeight="1" x14ac:dyDescent="0.25">
      <c r="D350" s="90"/>
      <c r="E350" s="91"/>
      <c r="I350" s="93"/>
    </row>
    <row r="351" spans="4:9" ht="15.75" customHeight="1" x14ac:dyDescent="0.25">
      <c r="D351" s="90"/>
      <c r="E351" s="91"/>
      <c r="I351" s="93"/>
    </row>
    <row r="352" spans="4:9" ht="15.75" customHeight="1" x14ac:dyDescent="0.25">
      <c r="D352" s="90"/>
      <c r="E352" s="91"/>
      <c r="I352" s="93"/>
    </row>
    <row r="353" spans="4:9" ht="15.75" customHeight="1" x14ac:dyDescent="0.25">
      <c r="D353" s="90"/>
      <c r="E353" s="91"/>
      <c r="I353" s="93"/>
    </row>
    <row r="354" spans="4:9" ht="15.75" customHeight="1" x14ac:dyDescent="0.25">
      <c r="D354" s="90"/>
      <c r="E354" s="91"/>
      <c r="I354" s="93"/>
    </row>
    <row r="355" spans="4:9" ht="15.75" customHeight="1" x14ac:dyDescent="0.25">
      <c r="D355" s="90"/>
      <c r="E355" s="91"/>
      <c r="I355" s="93"/>
    </row>
    <row r="356" spans="4:9" ht="15.75" customHeight="1" x14ac:dyDescent="0.25">
      <c r="D356" s="90"/>
      <c r="E356" s="91"/>
      <c r="I356" s="93"/>
    </row>
    <row r="357" spans="4:9" ht="15.75" customHeight="1" x14ac:dyDescent="0.25">
      <c r="D357" s="90"/>
      <c r="E357" s="91"/>
      <c r="I357" s="93"/>
    </row>
    <row r="358" spans="4:9" ht="15.75" customHeight="1" x14ac:dyDescent="0.25">
      <c r="D358" s="90"/>
      <c r="E358" s="91"/>
      <c r="I358" s="93"/>
    </row>
    <row r="359" spans="4:9" ht="15.75" customHeight="1" x14ac:dyDescent="0.25">
      <c r="D359" s="90"/>
      <c r="E359" s="91"/>
      <c r="I359" s="93"/>
    </row>
    <row r="360" spans="4:9" ht="15.75" customHeight="1" x14ac:dyDescent="0.25"/>
    <row r="361" spans="4:9" ht="15.75" customHeight="1" x14ac:dyDescent="0.25"/>
    <row r="362" spans="4:9" ht="15.75" customHeight="1" x14ac:dyDescent="0.25"/>
    <row r="363" spans="4:9" ht="15.75" customHeight="1" x14ac:dyDescent="0.25"/>
    <row r="364" spans="4:9" ht="15.75" customHeight="1" x14ac:dyDescent="0.25"/>
    <row r="365" spans="4:9" ht="15.75" customHeight="1" x14ac:dyDescent="0.25"/>
    <row r="366" spans="4:9" ht="15.75" customHeight="1" x14ac:dyDescent="0.25"/>
    <row r="367" spans="4:9" ht="15.75" customHeight="1" x14ac:dyDescent="0.25"/>
    <row r="368" spans="4:9"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27">
    <mergeCell ref="I87:I88"/>
    <mergeCell ref="I89:I93"/>
    <mergeCell ref="I96:I98"/>
    <mergeCell ref="I101:I102"/>
    <mergeCell ref="I24:I25"/>
    <mergeCell ref="I26:I27"/>
    <mergeCell ref="I29:I30"/>
    <mergeCell ref="I41:I42"/>
    <mergeCell ref="I44:I45"/>
    <mergeCell ref="I65:I66"/>
    <mergeCell ref="I83:I85"/>
    <mergeCell ref="C26:C27"/>
    <mergeCell ref="C28:C30"/>
    <mergeCell ref="A87:A88"/>
    <mergeCell ref="A89:A93"/>
    <mergeCell ref="A26:A27"/>
    <mergeCell ref="A29:A30"/>
    <mergeCell ref="A41:A42"/>
    <mergeCell ref="C41:C42"/>
    <mergeCell ref="A44:A45"/>
    <mergeCell ref="C44:C45"/>
    <mergeCell ref="A83:A85"/>
    <mergeCell ref="A9:D9"/>
    <mergeCell ref="A14:D14"/>
    <mergeCell ref="A15:C15"/>
    <mergeCell ref="A24:A25"/>
    <mergeCell ref="C24:C25"/>
  </mergeCells>
  <conditionalFormatting sqref="F6:F10 F12:F15 F51:F66 F124:F138">
    <cfRule type="containsText" dxfId="196" priority="6" operator="containsText" text="cukup">
      <formula>NOT(ISERROR(SEARCH(("cukup"),(F6))))</formula>
    </cfRule>
  </conditionalFormatting>
  <conditionalFormatting sqref="F6:F10 F12:F15 F51:F66 F124:F138">
    <cfRule type="containsText" dxfId="195" priority="7" operator="containsText" text="Sangat Baik">
      <formula>NOT(ISERROR(SEARCH(("Sangat Baik"),(F6))))</formula>
    </cfRule>
  </conditionalFormatting>
  <conditionalFormatting sqref="F6:F10 F12:F15 F51:F66 F124:F138">
    <cfRule type="containsText" dxfId="194" priority="8" operator="containsText" text="Baik">
      <formula>NOT(ISERROR(SEARCH(("Baik"),(F6))))</formula>
    </cfRule>
  </conditionalFormatting>
  <conditionalFormatting sqref="F6:F10 F12:F15 F51:F66 F124:F138">
    <cfRule type="containsText" dxfId="193" priority="9" operator="containsText" text="Kurang">
      <formula>NOT(ISERROR(SEARCH(("Kurang"),(F6))))</formula>
    </cfRule>
  </conditionalFormatting>
  <conditionalFormatting sqref="F6:F10 F12:F15 F51:F66 F124:F138">
    <cfRule type="containsText" dxfId="192" priority="10" operator="containsText" text="Sangat Kurang">
      <formula>NOT(ISERROR(SEARCH(("Sangat Kurang"),(F6))))</formula>
    </cfRule>
  </conditionalFormatting>
  <conditionalFormatting sqref="F16">
    <cfRule type="containsText" dxfId="191" priority="11" operator="containsText" text="cukup">
      <formula>NOT(ISERROR(SEARCH(("cukup"),(F16))))</formula>
    </cfRule>
  </conditionalFormatting>
  <conditionalFormatting sqref="F16">
    <cfRule type="containsText" dxfId="190" priority="12" operator="containsText" text="Sangat Baik">
      <formula>NOT(ISERROR(SEARCH(("Sangat Baik"),(F16))))</formula>
    </cfRule>
  </conditionalFormatting>
  <conditionalFormatting sqref="F16">
    <cfRule type="containsText" dxfId="189" priority="13" operator="containsText" text="Baik">
      <formula>NOT(ISERROR(SEARCH(("Baik"),(F16))))</formula>
    </cfRule>
  </conditionalFormatting>
  <conditionalFormatting sqref="F16">
    <cfRule type="containsText" dxfId="188" priority="14" operator="containsText" text="Kurang">
      <formula>NOT(ISERROR(SEARCH(("Kurang"),(F16))))</formula>
    </cfRule>
  </conditionalFormatting>
  <conditionalFormatting sqref="F16">
    <cfRule type="containsText" dxfId="187" priority="15" operator="containsText" text="Sangat Kurang">
      <formula>NOT(ISERROR(SEARCH(("Sangat Kurang"),(F16))))</formula>
    </cfRule>
  </conditionalFormatting>
  <conditionalFormatting sqref="F16">
    <cfRule type="containsText" dxfId="186" priority="16" operator="containsText" text="Sangat Kurang">
      <formula>NOT(ISERROR(SEARCH(("Sangat Kurang"),(F16))))</formula>
    </cfRule>
  </conditionalFormatting>
  <conditionalFormatting sqref="F17">
    <cfRule type="containsText" dxfId="185" priority="17" operator="containsText" text="cukup">
      <formula>NOT(ISERROR(SEARCH(("cukup"),(F17))))</formula>
    </cfRule>
  </conditionalFormatting>
  <conditionalFormatting sqref="F17">
    <cfRule type="containsText" dxfId="184" priority="18" operator="containsText" text="Sangat Baik">
      <formula>NOT(ISERROR(SEARCH(("Sangat Baik"),(F17))))</formula>
    </cfRule>
  </conditionalFormatting>
  <conditionalFormatting sqref="F17">
    <cfRule type="containsText" dxfId="183" priority="19" operator="containsText" text="Baik">
      <formula>NOT(ISERROR(SEARCH(("Baik"),(F17))))</formula>
    </cfRule>
  </conditionalFormatting>
  <conditionalFormatting sqref="F17">
    <cfRule type="containsText" dxfId="182" priority="20" operator="containsText" text="Kurang">
      <formula>NOT(ISERROR(SEARCH(("Kurang"),(F17))))</formula>
    </cfRule>
  </conditionalFormatting>
  <conditionalFormatting sqref="F17">
    <cfRule type="containsText" dxfId="181" priority="21" operator="containsText" text="Sangat Kurang">
      <formula>NOT(ISERROR(SEARCH(("Sangat Kurang"),(F17))))</formula>
    </cfRule>
  </conditionalFormatting>
  <conditionalFormatting sqref="F17">
    <cfRule type="containsText" dxfId="180" priority="22" operator="containsText" text="Sangat Kurang">
      <formula>NOT(ISERROR(SEARCH(("Sangat Kurang"),(F17))))</formula>
    </cfRule>
  </conditionalFormatting>
  <conditionalFormatting sqref="F18:F21">
    <cfRule type="containsText" dxfId="179" priority="23" operator="containsText" text="cukup">
      <formula>NOT(ISERROR(SEARCH(("cukup"),(F18))))</formula>
    </cfRule>
  </conditionalFormatting>
  <conditionalFormatting sqref="F18:F21">
    <cfRule type="containsText" dxfId="178" priority="24" operator="containsText" text="Sangat Baik">
      <formula>NOT(ISERROR(SEARCH(("Sangat Baik"),(F18))))</formula>
    </cfRule>
  </conditionalFormatting>
  <conditionalFormatting sqref="F18:F21">
    <cfRule type="containsText" dxfId="177" priority="25" operator="containsText" text="Baik">
      <formula>NOT(ISERROR(SEARCH(("Baik"),(F18))))</formula>
    </cfRule>
  </conditionalFormatting>
  <conditionalFormatting sqref="F18:F21">
    <cfRule type="containsText" dxfId="176" priority="26" operator="containsText" text="Kurang">
      <formula>NOT(ISERROR(SEARCH(("Kurang"),(F18))))</formula>
    </cfRule>
  </conditionalFormatting>
  <conditionalFormatting sqref="F18:F21">
    <cfRule type="containsText" dxfId="175" priority="27" operator="containsText" text="Sangat Kurang">
      <formula>NOT(ISERROR(SEARCH(("Sangat Kurang"),(F18))))</formula>
    </cfRule>
  </conditionalFormatting>
  <conditionalFormatting sqref="F18:F21">
    <cfRule type="containsText" dxfId="174" priority="28" operator="containsText" text="Sangat Kurang">
      <formula>NOT(ISERROR(SEARCH(("Sangat Kurang"),(F18))))</formula>
    </cfRule>
  </conditionalFormatting>
  <conditionalFormatting sqref="F25">
    <cfRule type="containsText" dxfId="173" priority="29" operator="containsText" text="cukup">
      <formula>NOT(ISERROR(SEARCH(("cukup"),(F25))))</formula>
    </cfRule>
  </conditionalFormatting>
  <conditionalFormatting sqref="F25">
    <cfRule type="containsText" dxfId="172" priority="30" operator="containsText" text="Sangat Baik">
      <formula>NOT(ISERROR(SEARCH(("Sangat Baik"),(F25))))</formula>
    </cfRule>
  </conditionalFormatting>
  <conditionalFormatting sqref="F25">
    <cfRule type="containsText" dxfId="171" priority="31" operator="containsText" text="Baik">
      <formula>NOT(ISERROR(SEARCH(("Baik"),(F25))))</formula>
    </cfRule>
  </conditionalFormatting>
  <conditionalFormatting sqref="F25">
    <cfRule type="containsText" dxfId="170" priority="32" operator="containsText" text="Kurang">
      <formula>NOT(ISERROR(SEARCH(("Kurang"),(F25))))</formula>
    </cfRule>
  </conditionalFormatting>
  <conditionalFormatting sqref="F25">
    <cfRule type="containsText" dxfId="169" priority="33" operator="containsText" text="Sangat Kurang">
      <formula>NOT(ISERROR(SEARCH(("Sangat Kurang"),(F25))))</formula>
    </cfRule>
  </conditionalFormatting>
  <conditionalFormatting sqref="F25">
    <cfRule type="containsText" dxfId="168" priority="34" operator="containsText" text="Sangat Kurang">
      <formula>NOT(ISERROR(SEARCH(("Sangat Kurang"),(F25))))</formula>
    </cfRule>
  </conditionalFormatting>
  <conditionalFormatting sqref="F26">
    <cfRule type="containsText" dxfId="167" priority="35" operator="containsText" text="cukup">
      <formula>NOT(ISERROR(SEARCH(("cukup"),(F26))))</formula>
    </cfRule>
  </conditionalFormatting>
  <conditionalFormatting sqref="F26">
    <cfRule type="containsText" dxfId="166" priority="36" operator="containsText" text="Sangat Baik">
      <formula>NOT(ISERROR(SEARCH(("Sangat Baik"),(F26))))</formula>
    </cfRule>
  </conditionalFormatting>
  <conditionalFormatting sqref="F26">
    <cfRule type="containsText" dxfId="165" priority="37" operator="containsText" text="Baik">
      <formula>NOT(ISERROR(SEARCH(("Baik"),(F26))))</formula>
    </cfRule>
  </conditionalFormatting>
  <conditionalFormatting sqref="F26">
    <cfRule type="containsText" dxfId="164" priority="38" operator="containsText" text="Kurang">
      <formula>NOT(ISERROR(SEARCH(("Kurang"),(F26))))</formula>
    </cfRule>
  </conditionalFormatting>
  <conditionalFormatting sqref="F26">
    <cfRule type="containsText" dxfId="163" priority="39" operator="containsText" text="Sangat Kurang">
      <formula>NOT(ISERROR(SEARCH(("Sangat Kurang"),(F26))))</formula>
    </cfRule>
  </conditionalFormatting>
  <conditionalFormatting sqref="F26">
    <cfRule type="containsText" dxfId="162" priority="40" operator="containsText" text="Sangat Kurang">
      <formula>NOT(ISERROR(SEARCH(("Sangat Kurang"),(F26))))</formula>
    </cfRule>
  </conditionalFormatting>
  <conditionalFormatting sqref="F27">
    <cfRule type="containsText" dxfId="161" priority="41" operator="containsText" text="cukup">
      <formula>NOT(ISERROR(SEARCH(("cukup"),(F27))))</formula>
    </cfRule>
  </conditionalFormatting>
  <conditionalFormatting sqref="F27">
    <cfRule type="containsText" dxfId="160" priority="42" operator="containsText" text="Sangat Baik">
      <formula>NOT(ISERROR(SEARCH(("Sangat Baik"),(F27))))</formula>
    </cfRule>
  </conditionalFormatting>
  <conditionalFormatting sqref="F27">
    <cfRule type="containsText" dxfId="159" priority="43" operator="containsText" text="Baik">
      <formula>NOT(ISERROR(SEARCH(("Baik"),(F27))))</formula>
    </cfRule>
  </conditionalFormatting>
  <conditionalFormatting sqref="F27">
    <cfRule type="containsText" dxfId="158" priority="44" operator="containsText" text="Kurang">
      <formula>NOT(ISERROR(SEARCH(("Kurang"),(F27))))</formula>
    </cfRule>
  </conditionalFormatting>
  <conditionalFormatting sqref="F27">
    <cfRule type="containsText" dxfId="157" priority="45" operator="containsText" text="Sangat Kurang">
      <formula>NOT(ISERROR(SEARCH(("Sangat Kurang"),(F27))))</formula>
    </cfRule>
  </conditionalFormatting>
  <conditionalFormatting sqref="F27">
    <cfRule type="containsText" dxfId="156" priority="46" operator="containsText" text="Sangat Kurang">
      <formula>NOT(ISERROR(SEARCH(("Sangat Kurang"),(F27))))</formula>
    </cfRule>
  </conditionalFormatting>
  <conditionalFormatting sqref="F28">
    <cfRule type="containsText" dxfId="155" priority="47" operator="containsText" text="cukup">
      <formula>NOT(ISERROR(SEARCH(("cukup"),(F28))))</formula>
    </cfRule>
  </conditionalFormatting>
  <conditionalFormatting sqref="F28">
    <cfRule type="containsText" dxfId="154" priority="48" operator="containsText" text="Sangat Baik">
      <formula>NOT(ISERROR(SEARCH(("Sangat Baik"),(F28))))</formula>
    </cfRule>
  </conditionalFormatting>
  <conditionalFormatting sqref="F28">
    <cfRule type="containsText" dxfId="153" priority="49" operator="containsText" text="Baik">
      <formula>NOT(ISERROR(SEARCH(("Baik"),(F28))))</formula>
    </cfRule>
  </conditionalFormatting>
  <conditionalFormatting sqref="F28">
    <cfRule type="containsText" dxfId="152" priority="50" operator="containsText" text="Kurang">
      <formula>NOT(ISERROR(SEARCH(("Kurang"),(F28))))</formula>
    </cfRule>
  </conditionalFormatting>
  <conditionalFormatting sqref="F28">
    <cfRule type="containsText" dxfId="151" priority="51" operator="containsText" text="Sangat Kurang">
      <formula>NOT(ISERROR(SEARCH(("Sangat Kurang"),(F28))))</formula>
    </cfRule>
  </conditionalFormatting>
  <conditionalFormatting sqref="F28">
    <cfRule type="containsText" dxfId="150" priority="52" operator="containsText" text="Sangat Kurang">
      <formula>NOT(ISERROR(SEARCH(("Sangat Kurang"),(F28))))</formula>
    </cfRule>
  </conditionalFormatting>
  <conditionalFormatting sqref="F29">
    <cfRule type="containsText" dxfId="149" priority="53" operator="containsText" text="cukup">
      <formula>NOT(ISERROR(SEARCH(("cukup"),(F29))))</formula>
    </cfRule>
  </conditionalFormatting>
  <conditionalFormatting sqref="F29">
    <cfRule type="containsText" dxfId="148" priority="54" operator="containsText" text="Sangat Baik">
      <formula>NOT(ISERROR(SEARCH(("Sangat Baik"),(F29))))</formula>
    </cfRule>
  </conditionalFormatting>
  <conditionalFormatting sqref="F29">
    <cfRule type="containsText" dxfId="147" priority="55" operator="containsText" text="Baik">
      <formula>NOT(ISERROR(SEARCH(("Baik"),(F29))))</formula>
    </cfRule>
  </conditionalFormatting>
  <conditionalFormatting sqref="F29">
    <cfRule type="containsText" dxfId="146" priority="56" operator="containsText" text="Kurang">
      <formula>NOT(ISERROR(SEARCH(("Kurang"),(F29))))</formula>
    </cfRule>
  </conditionalFormatting>
  <conditionalFormatting sqref="F29">
    <cfRule type="containsText" dxfId="145" priority="57" operator="containsText" text="Sangat Kurang">
      <formula>NOT(ISERROR(SEARCH(("Sangat Kurang"),(F29))))</formula>
    </cfRule>
  </conditionalFormatting>
  <conditionalFormatting sqref="F29">
    <cfRule type="containsText" dxfId="144" priority="58" operator="containsText" text="Sangat Kurang">
      <formula>NOT(ISERROR(SEARCH(("Sangat Kurang"),(F29))))</formula>
    </cfRule>
  </conditionalFormatting>
  <conditionalFormatting sqref="F30">
    <cfRule type="containsText" dxfId="143" priority="59" operator="containsText" text="cukup">
      <formula>NOT(ISERROR(SEARCH(("cukup"),(F30))))</formula>
    </cfRule>
  </conditionalFormatting>
  <conditionalFormatting sqref="F30">
    <cfRule type="containsText" dxfId="142" priority="60" operator="containsText" text="Sangat Baik">
      <formula>NOT(ISERROR(SEARCH(("Sangat Baik"),(F30))))</formula>
    </cfRule>
  </conditionalFormatting>
  <conditionalFormatting sqref="F30">
    <cfRule type="containsText" dxfId="141" priority="61" operator="containsText" text="Baik">
      <formula>NOT(ISERROR(SEARCH(("Baik"),(F30))))</formula>
    </cfRule>
  </conditionalFormatting>
  <conditionalFormatting sqref="F30">
    <cfRule type="containsText" dxfId="140" priority="62" operator="containsText" text="Kurang">
      <formula>NOT(ISERROR(SEARCH(("Kurang"),(F30))))</formula>
    </cfRule>
  </conditionalFormatting>
  <conditionalFormatting sqref="F30">
    <cfRule type="containsText" dxfId="139" priority="63" operator="containsText" text="Sangat Kurang">
      <formula>NOT(ISERROR(SEARCH(("Sangat Kurang"),(F30))))</formula>
    </cfRule>
  </conditionalFormatting>
  <conditionalFormatting sqref="F30">
    <cfRule type="containsText" dxfId="138" priority="64" operator="containsText" text="Sangat Kurang">
      <formula>NOT(ISERROR(SEARCH(("Sangat Kurang"),(F30))))</formula>
    </cfRule>
  </conditionalFormatting>
  <conditionalFormatting sqref="F31:F35 F38:F47">
    <cfRule type="containsText" dxfId="137" priority="65" operator="containsText" text="cukup">
      <formula>NOT(ISERROR(SEARCH(("cukup"),(F31))))</formula>
    </cfRule>
  </conditionalFormatting>
  <conditionalFormatting sqref="F31:F35 F38:F47">
    <cfRule type="containsText" dxfId="136" priority="66" operator="containsText" text="Sangat Baik">
      <formula>NOT(ISERROR(SEARCH(("Sangat Baik"),(F31))))</formula>
    </cfRule>
  </conditionalFormatting>
  <conditionalFormatting sqref="F31:F35 F38:F47">
    <cfRule type="containsText" dxfId="135" priority="67" operator="containsText" text="Baik">
      <formula>NOT(ISERROR(SEARCH(("Baik"),(F31))))</formula>
    </cfRule>
  </conditionalFormatting>
  <conditionalFormatting sqref="F31:F35 F38:F47">
    <cfRule type="containsText" dxfId="134" priority="68" operator="containsText" text="Kurang">
      <formula>NOT(ISERROR(SEARCH(("Kurang"),(F31))))</formula>
    </cfRule>
  </conditionalFormatting>
  <conditionalFormatting sqref="F31:F35 F38:F47">
    <cfRule type="containsText" dxfId="133" priority="69" operator="containsText" text="Sangat Kurang">
      <formula>NOT(ISERROR(SEARCH(("Sangat Kurang"),(F31))))</formula>
    </cfRule>
  </conditionalFormatting>
  <conditionalFormatting sqref="F31:F35 F38:F47">
    <cfRule type="containsText" dxfId="132" priority="70" operator="containsText" text="Sangat Kurang">
      <formula>NOT(ISERROR(SEARCH(("Sangat Kurang"),(F31))))</formula>
    </cfRule>
  </conditionalFormatting>
  <conditionalFormatting sqref="F72:F78 F81">
    <cfRule type="containsText" dxfId="131" priority="71" operator="containsText" text="cukup">
      <formula>NOT(ISERROR(SEARCH(("cukup"),(F72))))</formula>
    </cfRule>
  </conditionalFormatting>
  <conditionalFormatting sqref="F72:F78 F81">
    <cfRule type="containsText" dxfId="130" priority="72" operator="containsText" text="Sangat Baik">
      <formula>NOT(ISERROR(SEARCH(("Sangat Baik"),(F72))))</formula>
    </cfRule>
  </conditionalFormatting>
  <conditionalFormatting sqref="F72:F78 F81">
    <cfRule type="containsText" dxfId="129" priority="73" operator="containsText" text="Baik">
      <formula>NOT(ISERROR(SEARCH(("Baik"),(F72))))</formula>
    </cfRule>
  </conditionalFormatting>
  <conditionalFormatting sqref="F72:F78 F81">
    <cfRule type="containsText" dxfId="128" priority="74" operator="containsText" text="Kurang">
      <formula>NOT(ISERROR(SEARCH(("Kurang"),(F72))))</formula>
    </cfRule>
  </conditionalFormatting>
  <conditionalFormatting sqref="F72:F78 F81">
    <cfRule type="containsText" dxfId="127" priority="75" operator="containsText" text="Sangat Kurang">
      <formula>NOT(ISERROR(SEARCH(("Sangat Kurang"),(F72))))</formula>
    </cfRule>
  </conditionalFormatting>
  <conditionalFormatting sqref="F72:F78 F81">
    <cfRule type="containsText" dxfId="126" priority="76" operator="containsText" text="Sangat Kurang">
      <formula>NOT(ISERROR(SEARCH(("Sangat Kurang"),(F72))))</formula>
    </cfRule>
  </conditionalFormatting>
  <conditionalFormatting sqref="F83:F85">
    <cfRule type="containsText" dxfId="125" priority="77" operator="containsText" text="cukup">
      <formula>NOT(ISERROR(SEARCH(("cukup"),(F83))))</formula>
    </cfRule>
  </conditionalFormatting>
  <conditionalFormatting sqref="F83:F85">
    <cfRule type="containsText" dxfId="124" priority="78" operator="containsText" text="Sangat Baik">
      <formula>NOT(ISERROR(SEARCH(("Sangat Baik"),(F83))))</formula>
    </cfRule>
  </conditionalFormatting>
  <conditionalFormatting sqref="F83:F85">
    <cfRule type="containsText" dxfId="123" priority="79" operator="containsText" text="Baik">
      <formula>NOT(ISERROR(SEARCH(("Baik"),(F83))))</formula>
    </cfRule>
  </conditionalFormatting>
  <conditionalFormatting sqref="F83:F85">
    <cfRule type="containsText" dxfId="122" priority="80" operator="containsText" text="Kurang">
      <formula>NOT(ISERROR(SEARCH(("Kurang"),(F83))))</formula>
    </cfRule>
  </conditionalFormatting>
  <conditionalFormatting sqref="F83:F85">
    <cfRule type="containsText" dxfId="121" priority="81" operator="containsText" text="Sangat Kurang">
      <formula>NOT(ISERROR(SEARCH(("Sangat Kurang"),(F83))))</formula>
    </cfRule>
  </conditionalFormatting>
  <conditionalFormatting sqref="F83:F85">
    <cfRule type="containsText" dxfId="120" priority="82" operator="containsText" text="Sangat Kurang">
      <formula>NOT(ISERROR(SEARCH(("Sangat Kurang"),(F83))))</formula>
    </cfRule>
  </conditionalFormatting>
  <conditionalFormatting sqref="F86:F102">
    <cfRule type="containsText" dxfId="119" priority="83" operator="containsText" text="cukup">
      <formula>NOT(ISERROR(SEARCH(("cukup"),(F86))))</formula>
    </cfRule>
  </conditionalFormatting>
  <conditionalFormatting sqref="F86:F102">
    <cfRule type="containsText" dxfId="118" priority="84" operator="containsText" text="Sangat Baik">
      <formula>NOT(ISERROR(SEARCH(("Sangat Baik"),(F86))))</formula>
    </cfRule>
  </conditionalFormatting>
  <conditionalFormatting sqref="F86:F102">
    <cfRule type="containsText" dxfId="117" priority="85" operator="containsText" text="Baik">
      <formula>NOT(ISERROR(SEARCH(("Baik"),(F86))))</formula>
    </cfRule>
  </conditionalFormatting>
  <conditionalFormatting sqref="F86:F102">
    <cfRule type="containsText" dxfId="116" priority="86" operator="containsText" text="Kurang">
      <formula>NOT(ISERROR(SEARCH(("Kurang"),(F86))))</formula>
    </cfRule>
  </conditionalFormatting>
  <conditionalFormatting sqref="F86:F102">
    <cfRule type="containsText" dxfId="115" priority="87" operator="containsText" text="Sangat Kurang">
      <formula>NOT(ISERROR(SEARCH(("Sangat Kurang"),(F86))))</formula>
    </cfRule>
  </conditionalFormatting>
  <conditionalFormatting sqref="F86:F102">
    <cfRule type="containsText" dxfId="114" priority="88" operator="containsText" text="Sangat Kurang">
      <formula>NOT(ISERROR(SEARCH(("Sangat Kurang"),(F86))))</formula>
    </cfRule>
  </conditionalFormatting>
  <conditionalFormatting sqref="F108:F109">
    <cfRule type="containsText" dxfId="113" priority="89" operator="containsText" text="cukup">
      <formula>NOT(ISERROR(SEARCH(("cukup"),(F108))))</formula>
    </cfRule>
  </conditionalFormatting>
  <conditionalFormatting sqref="F108:F109">
    <cfRule type="containsText" dxfId="112" priority="90" operator="containsText" text="Sangat Baik">
      <formula>NOT(ISERROR(SEARCH(("Sangat Baik"),(F108))))</formula>
    </cfRule>
  </conditionalFormatting>
  <conditionalFormatting sqref="F108:F109">
    <cfRule type="containsText" dxfId="111" priority="91" operator="containsText" text="Baik">
      <formula>NOT(ISERROR(SEARCH(("Baik"),(F108))))</formula>
    </cfRule>
  </conditionalFormatting>
  <conditionalFormatting sqref="F108:F109">
    <cfRule type="containsText" dxfId="110" priority="92" operator="containsText" text="Kurang">
      <formula>NOT(ISERROR(SEARCH(("Kurang"),(F108))))</formula>
    </cfRule>
  </conditionalFormatting>
  <conditionalFormatting sqref="F108:F109">
    <cfRule type="containsText" dxfId="109" priority="93" operator="containsText" text="Sangat Kurang">
      <formula>NOT(ISERROR(SEARCH(("Sangat Kurang"),(F108))))</formula>
    </cfRule>
  </conditionalFormatting>
  <conditionalFormatting sqref="F108:F109">
    <cfRule type="containsText" dxfId="108" priority="94" operator="containsText" text="Sangat Kurang">
      <formula>NOT(ISERROR(SEARCH(("Sangat Kurang"),(F108))))</formula>
    </cfRule>
  </conditionalFormatting>
  <conditionalFormatting sqref="F116:F117">
    <cfRule type="containsText" dxfId="107" priority="95" operator="containsText" text="cukup">
      <formula>NOT(ISERROR(SEARCH(("cukup"),(F116))))</formula>
    </cfRule>
  </conditionalFormatting>
  <conditionalFormatting sqref="F116:F117">
    <cfRule type="containsText" dxfId="106" priority="96" operator="containsText" text="Sangat Baik">
      <formula>NOT(ISERROR(SEARCH(("Sangat Baik"),(F116))))</formula>
    </cfRule>
  </conditionalFormatting>
  <conditionalFormatting sqref="F116:F117">
    <cfRule type="containsText" dxfId="105" priority="97" operator="containsText" text="Baik">
      <formula>NOT(ISERROR(SEARCH(("Baik"),(F116))))</formula>
    </cfRule>
  </conditionalFormatting>
  <conditionalFormatting sqref="F116:F117">
    <cfRule type="containsText" dxfId="104" priority="98" operator="containsText" text="Kurang">
      <formula>NOT(ISERROR(SEARCH(("Kurang"),(F116))))</formula>
    </cfRule>
  </conditionalFormatting>
  <conditionalFormatting sqref="F116:F117">
    <cfRule type="containsText" dxfId="103" priority="99" operator="containsText" text="Sangat Kurang">
      <formula>NOT(ISERROR(SEARCH(("Sangat Kurang"),(F116))))</formula>
    </cfRule>
  </conditionalFormatting>
  <conditionalFormatting sqref="F116:F117">
    <cfRule type="containsText" dxfId="102" priority="100" operator="containsText" text="Sangat Kurang">
      <formula>NOT(ISERROR(SEARCH(("Sangat Kurang"),(F116))))</formula>
    </cfRule>
  </conditionalFormatting>
  <conditionalFormatting sqref="F141">
    <cfRule type="containsText" dxfId="101" priority="101" operator="containsText" text="cukup">
      <formula>NOT(ISERROR(SEARCH(("cukup"),(F141))))</formula>
    </cfRule>
  </conditionalFormatting>
  <conditionalFormatting sqref="F141">
    <cfRule type="containsText" dxfId="100" priority="102" operator="containsText" text="Sangat Baik">
      <formula>NOT(ISERROR(SEARCH(("Sangat Baik"),(F141))))</formula>
    </cfRule>
  </conditionalFormatting>
  <conditionalFormatting sqref="F141">
    <cfRule type="containsText" dxfId="99" priority="103" operator="containsText" text="Baik">
      <formula>NOT(ISERROR(SEARCH(("Baik"),(F141))))</formula>
    </cfRule>
  </conditionalFormatting>
  <conditionalFormatting sqref="F141">
    <cfRule type="containsText" dxfId="98" priority="104" operator="containsText" text="Kurang">
      <formula>NOT(ISERROR(SEARCH(("Kurang"),(F141))))</formula>
    </cfRule>
  </conditionalFormatting>
  <conditionalFormatting sqref="F141">
    <cfRule type="containsText" dxfId="97" priority="105" operator="containsText" text="Sangat Kurang">
      <formula>NOT(ISERROR(SEARCH(("Sangat Kurang"),(F141))))</formula>
    </cfRule>
  </conditionalFormatting>
  <conditionalFormatting sqref="F141">
    <cfRule type="containsText" dxfId="96" priority="106" operator="containsText" text="Sangat Kurang">
      <formula>NOT(ISERROR(SEARCH(("Sangat Kurang"),(F141))))</formula>
    </cfRule>
  </conditionalFormatting>
  <conditionalFormatting sqref="F144:F147">
    <cfRule type="containsText" dxfId="95" priority="107" operator="containsText" text="cukup">
      <formula>NOT(ISERROR(SEARCH(("cukup"),(F144))))</formula>
    </cfRule>
  </conditionalFormatting>
  <conditionalFormatting sqref="F144:F147">
    <cfRule type="containsText" dxfId="94" priority="108" operator="containsText" text="Sangat Baik">
      <formula>NOT(ISERROR(SEARCH(("Sangat Baik"),(F144))))</formula>
    </cfRule>
  </conditionalFormatting>
  <conditionalFormatting sqref="F144:F147">
    <cfRule type="containsText" dxfId="93" priority="109" operator="containsText" text="Baik">
      <formula>NOT(ISERROR(SEARCH(("Baik"),(F144))))</formula>
    </cfRule>
  </conditionalFormatting>
  <conditionalFormatting sqref="F144:F147">
    <cfRule type="containsText" dxfId="92" priority="110" operator="containsText" text="Kurang">
      <formula>NOT(ISERROR(SEARCH(("Kurang"),(F144))))</formula>
    </cfRule>
  </conditionalFormatting>
  <conditionalFormatting sqref="F144:F147">
    <cfRule type="containsText" dxfId="91" priority="111" operator="containsText" text="Sangat Kurang">
      <formula>NOT(ISERROR(SEARCH(("Sangat Kurang"),(F144))))</formula>
    </cfRule>
  </conditionalFormatting>
  <conditionalFormatting sqref="F144:F147">
    <cfRule type="containsText" dxfId="90" priority="112" operator="containsText" text="Sangat Kurang">
      <formula>NOT(ISERROR(SEARCH(("Sangat Kurang"),(F144))))</formula>
    </cfRule>
  </conditionalFormatting>
  <conditionalFormatting sqref="F36">
    <cfRule type="containsText" dxfId="89" priority="113" operator="containsText" text="cukup">
      <formula>NOT(ISERROR(SEARCH(("cukup"),(F36))))</formula>
    </cfRule>
  </conditionalFormatting>
  <conditionalFormatting sqref="F36">
    <cfRule type="containsText" dxfId="88" priority="114" operator="containsText" text="Sangat Baik">
      <formula>NOT(ISERROR(SEARCH(("Sangat Baik"),(F36))))</formula>
    </cfRule>
  </conditionalFormatting>
  <conditionalFormatting sqref="F36">
    <cfRule type="containsText" dxfId="87" priority="115" operator="containsText" text="Baik">
      <formula>NOT(ISERROR(SEARCH(("Baik"),(F36))))</formula>
    </cfRule>
  </conditionalFormatting>
  <conditionalFormatting sqref="F36">
    <cfRule type="containsText" dxfId="86" priority="116" operator="containsText" text="Kurang">
      <formula>NOT(ISERROR(SEARCH(("Kurang"),(F36))))</formula>
    </cfRule>
  </conditionalFormatting>
  <conditionalFormatting sqref="F36">
    <cfRule type="containsText" dxfId="85" priority="117" operator="containsText" text="Sangat Kurang">
      <formula>NOT(ISERROR(SEARCH(("Sangat Kurang"),(F36))))</formula>
    </cfRule>
  </conditionalFormatting>
  <conditionalFormatting sqref="F36">
    <cfRule type="containsText" dxfId="84" priority="118" operator="containsText" text="Sangat Kurang">
      <formula>NOT(ISERROR(SEARCH(("Sangat Kurang"),(F36))))</formula>
    </cfRule>
  </conditionalFormatting>
  <conditionalFormatting sqref="F68">
    <cfRule type="containsText" dxfId="83" priority="119" operator="containsText" text="cukup">
      <formula>NOT(ISERROR(SEARCH(("cukup"),(F68))))</formula>
    </cfRule>
  </conditionalFormatting>
  <conditionalFormatting sqref="F68">
    <cfRule type="containsText" dxfId="82" priority="120" operator="containsText" text="Sangat Baik">
      <formula>NOT(ISERROR(SEARCH(("Sangat Baik"),(F68))))</formula>
    </cfRule>
  </conditionalFormatting>
  <conditionalFormatting sqref="F68">
    <cfRule type="containsText" dxfId="81" priority="121" operator="containsText" text="Baik">
      <formula>NOT(ISERROR(SEARCH(("Baik"),(F68))))</formula>
    </cfRule>
  </conditionalFormatting>
  <conditionalFormatting sqref="F68">
    <cfRule type="containsText" dxfId="80" priority="122" operator="containsText" text="Kurang">
      <formula>NOT(ISERROR(SEARCH(("Kurang"),(F68))))</formula>
    </cfRule>
  </conditionalFormatting>
  <conditionalFormatting sqref="F68">
    <cfRule type="containsText" dxfId="79" priority="123" operator="containsText" text="Sangat Kurang">
      <formula>NOT(ISERROR(SEARCH(("Sangat Kurang"),(F68))))</formula>
    </cfRule>
  </conditionalFormatting>
  <conditionalFormatting sqref="F68">
    <cfRule type="containsText" dxfId="78" priority="124" operator="containsText" text="Sangat Kurang">
      <formula>NOT(ISERROR(SEARCH(("Sangat Kurang"),(F68))))</formula>
    </cfRule>
  </conditionalFormatting>
  <conditionalFormatting sqref="F79">
    <cfRule type="containsText" dxfId="77" priority="125" operator="containsText" text="cukup">
      <formula>NOT(ISERROR(SEARCH(("cukup"),(F79))))</formula>
    </cfRule>
  </conditionalFormatting>
  <conditionalFormatting sqref="F79">
    <cfRule type="containsText" dxfId="76" priority="126" operator="containsText" text="Sangat Baik">
      <formula>NOT(ISERROR(SEARCH(("Sangat Baik"),(F79))))</formula>
    </cfRule>
  </conditionalFormatting>
  <conditionalFormatting sqref="F79">
    <cfRule type="containsText" dxfId="75" priority="127" operator="containsText" text="Baik">
      <formula>NOT(ISERROR(SEARCH(("Baik"),(F79))))</formula>
    </cfRule>
  </conditionalFormatting>
  <conditionalFormatting sqref="F79">
    <cfRule type="containsText" dxfId="74" priority="128" operator="containsText" text="Kurang">
      <formula>NOT(ISERROR(SEARCH(("Kurang"),(F79))))</formula>
    </cfRule>
  </conditionalFormatting>
  <conditionalFormatting sqref="F79">
    <cfRule type="containsText" dxfId="73" priority="129" operator="containsText" text="Sangat Kurang">
      <formula>NOT(ISERROR(SEARCH(("Sangat Kurang"),(F79))))</formula>
    </cfRule>
  </conditionalFormatting>
  <conditionalFormatting sqref="F79">
    <cfRule type="containsText" dxfId="72" priority="130" operator="containsText" text="Sangat Kurang">
      <formula>NOT(ISERROR(SEARCH(("Sangat Kurang"),(F79))))</formula>
    </cfRule>
  </conditionalFormatting>
  <conditionalFormatting sqref="F104">
    <cfRule type="containsText" dxfId="71" priority="131" operator="containsText" text="cukup">
      <formula>NOT(ISERROR(SEARCH(("cukup"),(F104))))</formula>
    </cfRule>
  </conditionalFormatting>
  <conditionalFormatting sqref="F104">
    <cfRule type="containsText" dxfId="70" priority="132" operator="containsText" text="Sangat Baik">
      <formula>NOT(ISERROR(SEARCH(("Sangat Baik"),(F104))))</formula>
    </cfRule>
  </conditionalFormatting>
  <conditionalFormatting sqref="F104">
    <cfRule type="containsText" dxfId="69" priority="133" operator="containsText" text="Baik">
      <formula>NOT(ISERROR(SEARCH(("Baik"),(F104))))</formula>
    </cfRule>
  </conditionalFormatting>
  <conditionalFormatting sqref="F104">
    <cfRule type="containsText" dxfId="68" priority="134" operator="containsText" text="Kurang">
      <formula>NOT(ISERROR(SEARCH(("Kurang"),(F104))))</formula>
    </cfRule>
  </conditionalFormatting>
  <conditionalFormatting sqref="F104">
    <cfRule type="containsText" dxfId="67" priority="135" operator="containsText" text="Sangat Kurang">
      <formula>NOT(ISERROR(SEARCH(("Sangat Kurang"),(F104))))</formula>
    </cfRule>
  </conditionalFormatting>
  <conditionalFormatting sqref="F104">
    <cfRule type="containsText" dxfId="66" priority="136" operator="containsText" text="Sangat Kurang">
      <formula>NOT(ISERROR(SEARCH(("Sangat Kurang"),(F104))))</formula>
    </cfRule>
  </conditionalFormatting>
  <conditionalFormatting sqref="F111">
    <cfRule type="containsText" dxfId="65" priority="137" operator="containsText" text="cukup">
      <formula>NOT(ISERROR(SEARCH(("cukup"),(F111))))</formula>
    </cfRule>
  </conditionalFormatting>
  <conditionalFormatting sqref="F111">
    <cfRule type="containsText" dxfId="64" priority="138" operator="containsText" text="Sangat Baik">
      <formula>NOT(ISERROR(SEARCH(("Sangat Baik"),(F111))))</formula>
    </cfRule>
  </conditionalFormatting>
  <conditionalFormatting sqref="F111">
    <cfRule type="containsText" dxfId="63" priority="139" operator="containsText" text="Baik">
      <formula>NOT(ISERROR(SEARCH(("Baik"),(F111))))</formula>
    </cfRule>
  </conditionalFormatting>
  <conditionalFormatting sqref="F111">
    <cfRule type="containsText" dxfId="62" priority="140" operator="containsText" text="Kurang">
      <formula>NOT(ISERROR(SEARCH(("Kurang"),(F111))))</formula>
    </cfRule>
  </conditionalFormatting>
  <conditionalFormatting sqref="F111">
    <cfRule type="containsText" dxfId="61" priority="141" operator="containsText" text="Sangat Kurang">
      <formula>NOT(ISERROR(SEARCH(("Sangat Kurang"),(F111))))</formula>
    </cfRule>
  </conditionalFormatting>
  <conditionalFormatting sqref="F111">
    <cfRule type="containsText" dxfId="60" priority="142" operator="containsText" text="Sangat Kurang">
      <formula>NOT(ISERROR(SEARCH(("Sangat Kurang"),(F111))))</formula>
    </cfRule>
  </conditionalFormatting>
  <conditionalFormatting sqref="F119">
    <cfRule type="containsText" dxfId="59" priority="143" operator="containsText" text="cukup">
      <formula>NOT(ISERROR(SEARCH(("cukup"),(F119))))</formula>
    </cfRule>
  </conditionalFormatting>
  <conditionalFormatting sqref="F119">
    <cfRule type="containsText" dxfId="58" priority="144" operator="containsText" text="Sangat Baik">
      <formula>NOT(ISERROR(SEARCH(("Sangat Baik"),(F119))))</formula>
    </cfRule>
  </conditionalFormatting>
  <conditionalFormatting sqref="F119">
    <cfRule type="containsText" dxfId="57" priority="145" operator="containsText" text="Baik">
      <formula>NOT(ISERROR(SEARCH(("Baik"),(F119))))</formula>
    </cfRule>
  </conditionalFormatting>
  <conditionalFormatting sqref="F119">
    <cfRule type="containsText" dxfId="56" priority="146" operator="containsText" text="Kurang">
      <formula>NOT(ISERROR(SEARCH(("Kurang"),(F119))))</formula>
    </cfRule>
  </conditionalFormatting>
  <conditionalFormatting sqref="F119">
    <cfRule type="containsText" dxfId="55" priority="147" operator="containsText" text="Sangat Kurang">
      <formula>NOT(ISERROR(SEARCH(("Sangat Kurang"),(F119))))</formula>
    </cfRule>
  </conditionalFormatting>
  <conditionalFormatting sqref="F119">
    <cfRule type="containsText" dxfId="54" priority="148" operator="containsText" text="Sangat Kurang">
      <formula>NOT(ISERROR(SEARCH(("Sangat Kurang"),(F119))))</formula>
    </cfRule>
  </conditionalFormatting>
  <conditionalFormatting sqref="F139">
    <cfRule type="containsText" dxfId="53" priority="149" operator="containsText" text="cukup">
      <formula>NOT(ISERROR(SEARCH(("cukup"),(F139))))</formula>
    </cfRule>
  </conditionalFormatting>
  <conditionalFormatting sqref="F139">
    <cfRule type="containsText" dxfId="52" priority="150" operator="containsText" text="Sangat Baik">
      <formula>NOT(ISERROR(SEARCH(("Sangat Baik"),(F139))))</formula>
    </cfRule>
  </conditionalFormatting>
  <conditionalFormatting sqref="F139">
    <cfRule type="containsText" dxfId="51" priority="151" operator="containsText" text="Baik">
      <formula>NOT(ISERROR(SEARCH(("Baik"),(F139))))</formula>
    </cfRule>
  </conditionalFormatting>
  <conditionalFormatting sqref="F139">
    <cfRule type="containsText" dxfId="50" priority="152" operator="containsText" text="Kurang">
      <formula>NOT(ISERROR(SEARCH(("Kurang"),(F139))))</formula>
    </cfRule>
  </conditionalFormatting>
  <conditionalFormatting sqref="F139">
    <cfRule type="containsText" dxfId="49" priority="153" operator="containsText" text="Sangat Kurang">
      <formula>NOT(ISERROR(SEARCH(("Sangat Kurang"),(F139))))</formula>
    </cfRule>
  </conditionalFormatting>
  <conditionalFormatting sqref="F139">
    <cfRule type="containsText" dxfId="48" priority="154" operator="containsText" text="Sangat Kurang">
      <formula>NOT(ISERROR(SEARCH(("Sangat Kurang"),(F139))))</formula>
    </cfRule>
  </conditionalFormatting>
  <conditionalFormatting sqref="F149">
    <cfRule type="containsText" dxfId="47" priority="155" operator="containsText" text="cukup">
      <formula>NOT(ISERROR(SEARCH(("cukup"),(F149))))</formula>
    </cfRule>
  </conditionalFormatting>
  <conditionalFormatting sqref="F149">
    <cfRule type="containsText" dxfId="46" priority="156" operator="containsText" text="Sangat Baik">
      <formula>NOT(ISERROR(SEARCH(("Sangat Baik"),(F149))))</formula>
    </cfRule>
  </conditionalFormatting>
  <conditionalFormatting sqref="F149">
    <cfRule type="containsText" dxfId="45" priority="157" operator="containsText" text="Baik">
      <formula>NOT(ISERROR(SEARCH(("Baik"),(F149))))</formula>
    </cfRule>
  </conditionalFormatting>
  <conditionalFormatting sqref="F149">
    <cfRule type="containsText" dxfId="44" priority="158" operator="containsText" text="Kurang">
      <formula>NOT(ISERROR(SEARCH(("Kurang"),(F149))))</formula>
    </cfRule>
  </conditionalFormatting>
  <conditionalFormatting sqref="F149">
    <cfRule type="containsText" dxfId="43" priority="159" operator="containsText" text="Sangat Kurang">
      <formula>NOT(ISERROR(SEARCH(("Sangat Kurang"),(F149))))</formula>
    </cfRule>
  </conditionalFormatting>
  <conditionalFormatting sqref="F149">
    <cfRule type="containsText" dxfId="42" priority="160" operator="containsText" text="Sangat Kurang">
      <formula>NOT(ISERROR(SEARCH(("Sangat Kurang"),(F149))))</formula>
    </cfRule>
  </conditionalFormatting>
  <conditionalFormatting sqref="F11">
    <cfRule type="containsText" dxfId="41" priority="161" operator="containsText" text="cukup">
      <formula>NOT(ISERROR(SEARCH(("cukup"),(F11))))</formula>
    </cfRule>
  </conditionalFormatting>
  <conditionalFormatting sqref="F11">
    <cfRule type="containsText" dxfId="40" priority="162" operator="containsText" text="Sangat Baik">
      <formula>NOT(ISERROR(SEARCH(("Sangat Baik"),(F11))))</formula>
    </cfRule>
  </conditionalFormatting>
  <conditionalFormatting sqref="F11">
    <cfRule type="containsText" dxfId="39" priority="163" operator="containsText" text="Baik">
      <formula>NOT(ISERROR(SEARCH(("Baik"),(F11))))</formula>
    </cfRule>
  </conditionalFormatting>
  <conditionalFormatting sqref="F11">
    <cfRule type="containsText" dxfId="38" priority="164" operator="containsText" text="Kurang">
      <formula>NOT(ISERROR(SEARCH(("Kurang"),(F11))))</formula>
    </cfRule>
  </conditionalFormatting>
  <conditionalFormatting sqref="F11">
    <cfRule type="containsText" dxfId="37" priority="165" operator="containsText" text="Sangat Kurang">
      <formula>NOT(ISERROR(SEARCH(("Sangat Kurang"),(F11))))</formula>
    </cfRule>
  </conditionalFormatting>
  <conditionalFormatting sqref="F153:F155 F158">
    <cfRule type="containsText" dxfId="36" priority="166" operator="containsText" text="cukup">
      <formula>NOT(ISERROR(SEARCH(("cukup"),(F153))))</formula>
    </cfRule>
  </conditionalFormatting>
  <conditionalFormatting sqref="F153:F155 F158">
    <cfRule type="containsText" dxfId="35" priority="167" operator="containsText" text="Sangat Baik">
      <formula>NOT(ISERROR(SEARCH(("Sangat Baik"),(F153))))</formula>
    </cfRule>
  </conditionalFormatting>
  <conditionalFormatting sqref="F153:F155 F158">
    <cfRule type="containsText" dxfId="34" priority="168" operator="containsText" text="Baik">
      <formula>NOT(ISERROR(SEARCH(("Baik"),(F153))))</formula>
    </cfRule>
  </conditionalFormatting>
  <conditionalFormatting sqref="F153:F155 F158">
    <cfRule type="containsText" dxfId="33" priority="169" operator="containsText" text="Kurang">
      <formula>NOT(ISERROR(SEARCH(("Kurang"),(F153))))</formula>
    </cfRule>
  </conditionalFormatting>
  <conditionalFormatting sqref="F153:F155 F158">
    <cfRule type="containsText" dxfId="32" priority="170" operator="containsText" text="Sangat Kurang">
      <formula>NOT(ISERROR(SEARCH(("Sangat Kurang"),(F153))))</formula>
    </cfRule>
  </conditionalFormatting>
  <conditionalFormatting sqref="F153:F155 F158">
    <cfRule type="containsText" dxfId="31" priority="171" operator="containsText" text="Sangat Kurang">
      <formula>NOT(ISERROR(SEARCH(("Sangat Kurang"),(F153))))</formula>
    </cfRule>
  </conditionalFormatting>
  <conditionalFormatting sqref="F153:F155 F158">
    <cfRule type="containsText" dxfId="30" priority="172" operator="containsText" text="Menyimpang">
      <formula>NOT(ISERROR(SEARCH(("Menyimpang"),(F153))))</formula>
    </cfRule>
  </conditionalFormatting>
  <conditionalFormatting sqref="F153:F155 F158">
    <cfRule type="containsText" dxfId="29" priority="173" operator="containsText" text="Mencapai">
      <formula>NOT(ISERROR(SEARCH(("Mencapai"),(F153))))</formula>
    </cfRule>
  </conditionalFormatting>
  <conditionalFormatting sqref="F153:F155 F158">
    <cfRule type="containsText" dxfId="28" priority="174" operator="containsText" text="Melampui">
      <formula>NOT(ISERROR(SEARCH(("Melampui"),(F153))))</formula>
    </cfRule>
  </conditionalFormatting>
  <conditionalFormatting sqref="F153:F155 F158">
    <cfRule type="containsText" dxfId="27" priority="175" operator="containsText" text="Belum Mencapai">
      <formula>NOT(ISERROR(SEARCH(("Belum Mencapai"),(F153))))</formula>
    </cfRule>
  </conditionalFormatting>
  <conditionalFormatting sqref="F24">
    <cfRule type="containsText" dxfId="26" priority="176" operator="containsText" text="cukup">
      <formula>NOT(ISERROR(SEARCH(("cukup"),(F24))))</formula>
    </cfRule>
  </conditionalFormatting>
  <conditionalFormatting sqref="F24">
    <cfRule type="containsText" dxfId="25" priority="177" operator="containsText" text="Sangat Baik">
      <formula>NOT(ISERROR(SEARCH(("Sangat Baik"),(F24))))</formula>
    </cfRule>
  </conditionalFormatting>
  <conditionalFormatting sqref="F24">
    <cfRule type="containsText" dxfId="24" priority="178" operator="containsText" text="Baik">
      <formula>NOT(ISERROR(SEARCH(("Baik"),(F24))))</formula>
    </cfRule>
  </conditionalFormatting>
  <conditionalFormatting sqref="F24">
    <cfRule type="containsText" dxfId="23" priority="179" operator="containsText" text="Kurang">
      <formula>NOT(ISERROR(SEARCH(("Kurang"),(F24))))</formula>
    </cfRule>
  </conditionalFormatting>
  <conditionalFormatting sqref="F24">
    <cfRule type="containsText" dxfId="22" priority="180" operator="containsText" text="Sangat Kurang">
      <formula>NOT(ISERROR(SEARCH(("Sangat Kurang"),(F24))))</formula>
    </cfRule>
  </conditionalFormatting>
  <conditionalFormatting sqref="F24">
    <cfRule type="containsText" dxfId="21" priority="181" operator="containsText" text="Sangat Kurang">
      <formula>NOT(ISERROR(SEARCH(("Sangat Kurang"),(F24))))</formula>
    </cfRule>
  </conditionalFormatting>
  <conditionalFormatting sqref="F156:F157">
    <cfRule type="containsText" dxfId="20" priority="182" operator="containsText" text="cukup">
      <formula>NOT(ISERROR(SEARCH(("cukup"),(F156))))</formula>
    </cfRule>
  </conditionalFormatting>
  <conditionalFormatting sqref="F156:F157">
    <cfRule type="containsText" dxfId="19" priority="183" operator="containsText" text="Sangat Baik">
      <formula>NOT(ISERROR(SEARCH(("Sangat Baik"),(F156))))</formula>
    </cfRule>
  </conditionalFormatting>
  <conditionalFormatting sqref="F156:F157">
    <cfRule type="containsText" dxfId="18" priority="184" operator="containsText" text="Baik">
      <formula>NOT(ISERROR(SEARCH(("Baik"),(F156))))</formula>
    </cfRule>
  </conditionalFormatting>
  <conditionalFormatting sqref="F156:F157">
    <cfRule type="containsText" dxfId="17" priority="185" operator="containsText" text="Kurang">
      <formula>NOT(ISERROR(SEARCH(("Kurang"),(F156))))</formula>
    </cfRule>
  </conditionalFormatting>
  <conditionalFormatting sqref="F156:F157">
    <cfRule type="containsText" dxfId="16" priority="186" operator="containsText" text="Sangat Kurang">
      <formula>NOT(ISERROR(SEARCH(("Sangat Kurang"),(F156))))</formula>
    </cfRule>
  </conditionalFormatting>
  <conditionalFormatting sqref="F156:F157">
    <cfRule type="containsText" dxfId="15" priority="187" operator="containsText" text="Sangat Kurang">
      <formula>NOT(ISERROR(SEARCH(("Sangat Kurang"),(F156))))</formula>
    </cfRule>
  </conditionalFormatting>
  <conditionalFormatting sqref="F156:F157">
    <cfRule type="containsText" dxfId="14" priority="188" operator="containsText" text="Menyimpang">
      <formula>NOT(ISERROR(SEARCH(("Menyimpang"),(F156))))</formula>
    </cfRule>
  </conditionalFormatting>
  <conditionalFormatting sqref="F156:F157">
    <cfRule type="containsText" dxfId="13" priority="189" operator="containsText" text="Mencapai">
      <formula>NOT(ISERROR(SEARCH(("Mencapai"),(F156))))</formula>
    </cfRule>
  </conditionalFormatting>
  <conditionalFormatting sqref="F156:F157">
    <cfRule type="containsText" dxfId="12" priority="190" operator="containsText" text="Melampui">
      <formula>NOT(ISERROR(SEARCH(("Melampui"),(F156))))</formula>
    </cfRule>
  </conditionalFormatting>
  <conditionalFormatting sqref="F156:F157">
    <cfRule type="containsText" dxfId="11" priority="191" operator="containsText" text="Belum Mencapai">
      <formula>NOT(ISERROR(SEARCH(("Belum Mencapai"),(F156))))</formula>
    </cfRule>
  </conditionalFormatting>
  <conditionalFormatting sqref="F162">
    <cfRule type="containsText" dxfId="10" priority="1" operator="containsText" text="cukup">
      <formula>NOT(ISERROR(SEARCH(("cukup"),(F162))))</formula>
    </cfRule>
  </conditionalFormatting>
  <conditionalFormatting sqref="F162">
    <cfRule type="containsText" dxfId="9" priority="2" operator="containsText" text="Sangat Baik">
      <formula>NOT(ISERROR(SEARCH(("Sangat Baik"),(F162))))</formula>
    </cfRule>
  </conditionalFormatting>
  <conditionalFormatting sqref="F162">
    <cfRule type="containsText" dxfId="8" priority="3" operator="containsText" text="Baik">
      <formula>NOT(ISERROR(SEARCH(("Baik"),(F162))))</formula>
    </cfRule>
  </conditionalFormatting>
  <conditionalFormatting sqref="F162">
    <cfRule type="containsText" dxfId="7" priority="4" operator="containsText" text="Kurang">
      <formula>NOT(ISERROR(SEARCH(("Kurang"),(F162))))</formula>
    </cfRule>
  </conditionalFormatting>
  <conditionalFormatting sqref="F162">
    <cfRule type="containsText" dxfId="6" priority="5" operator="containsText" text="Sangat Kurang">
      <formula>NOT(ISERROR(SEARCH(("Sangat Kurang"),(F162))))</formula>
    </cfRule>
  </conditionalFormatting>
  <pageMargins left="0.7" right="0.7" top="0.75" bottom="0.75" header="0" footer="0"/>
  <pageSetup paperSize="9" orientation="portrait"/>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1.25" defaultRowHeight="15" customHeight="1" x14ac:dyDescent="0.25"/>
  <cols>
    <col min="1" max="1" width="9.25" customWidth="1"/>
    <col min="2" max="2" width="4.75" customWidth="1"/>
    <col min="3" max="3" width="20.125" customWidth="1"/>
    <col min="4" max="4" width="9.25" customWidth="1"/>
    <col min="5" max="5" width="13.25" customWidth="1"/>
    <col min="6" max="6" width="13.875" customWidth="1"/>
    <col min="7" max="7" width="9.25" customWidth="1"/>
    <col min="8" max="8" width="11.25" customWidth="1"/>
    <col min="9" max="9" width="12.125" customWidth="1"/>
    <col min="10" max="10" width="17.75" customWidth="1"/>
    <col min="11" max="11" width="13.875" customWidth="1"/>
    <col min="12"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367</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15.75" x14ac:dyDescent="0.25">
      <c r="A4" s="167"/>
      <c r="B4" s="274" t="s">
        <v>267</v>
      </c>
      <c r="C4" s="274" t="s">
        <v>317</v>
      </c>
      <c r="D4" s="274" t="s">
        <v>318</v>
      </c>
      <c r="E4" s="274" t="s">
        <v>368</v>
      </c>
      <c r="F4" s="274" t="s">
        <v>320</v>
      </c>
      <c r="G4" s="274" t="s">
        <v>322</v>
      </c>
      <c r="H4" s="274" t="s">
        <v>323</v>
      </c>
      <c r="I4" s="274" t="s">
        <v>369</v>
      </c>
      <c r="J4" s="274" t="s">
        <v>370</v>
      </c>
      <c r="K4" s="274" t="s">
        <v>326</v>
      </c>
      <c r="L4" s="167"/>
      <c r="M4" s="167"/>
      <c r="N4" s="167"/>
      <c r="O4" s="167"/>
      <c r="P4" s="167"/>
      <c r="Q4" s="167"/>
      <c r="R4" s="167"/>
      <c r="S4" s="167"/>
      <c r="T4" s="167"/>
      <c r="U4" s="167"/>
      <c r="V4" s="167"/>
      <c r="W4" s="167"/>
      <c r="X4" s="167"/>
      <c r="Y4" s="167"/>
      <c r="Z4" s="167"/>
    </row>
    <row r="5" spans="1:26" ht="65.25" customHeight="1" x14ac:dyDescent="0.25">
      <c r="A5" s="167"/>
      <c r="B5" s="280"/>
      <c r="C5" s="280"/>
      <c r="D5" s="280"/>
      <c r="E5" s="280"/>
      <c r="F5" s="280"/>
      <c r="G5" s="280"/>
      <c r="H5" s="280"/>
      <c r="I5" s="280"/>
      <c r="J5" s="280"/>
      <c r="K5" s="280"/>
      <c r="L5" s="167"/>
      <c r="M5" s="167"/>
      <c r="N5" s="167"/>
      <c r="O5" s="167"/>
      <c r="P5" s="167"/>
      <c r="Q5" s="167"/>
      <c r="R5" s="167"/>
      <c r="S5" s="167"/>
      <c r="T5" s="167"/>
      <c r="U5" s="167"/>
      <c r="V5" s="167"/>
      <c r="W5" s="167"/>
      <c r="X5" s="167"/>
      <c r="Y5" s="167"/>
      <c r="Z5" s="167"/>
    </row>
    <row r="6" spans="1:26" ht="15.75" x14ac:dyDescent="0.25">
      <c r="A6" s="167"/>
      <c r="B6" s="280"/>
      <c r="C6" s="280"/>
      <c r="D6" s="175" t="s">
        <v>328</v>
      </c>
      <c r="E6" s="175" t="s">
        <v>329</v>
      </c>
      <c r="F6" s="175" t="s">
        <v>277</v>
      </c>
      <c r="G6" s="280"/>
      <c r="H6" s="175" t="s">
        <v>330</v>
      </c>
      <c r="I6" s="175" t="s">
        <v>331</v>
      </c>
      <c r="J6" s="175" t="s">
        <v>332</v>
      </c>
      <c r="K6" s="175" t="s">
        <v>333</v>
      </c>
      <c r="L6" s="167"/>
      <c r="M6" s="167"/>
      <c r="N6" s="167"/>
      <c r="O6" s="167"/>
      <c r="P6" s="167"/>
      <c r="Q6" s="167"/>
      <c r="R6" s="167"/>
      <c r="S6" s="167"/>
      <c r="T6" s="167"/>
      <c r="U6" s="167"/>
      <c r="V6" s="167"/>
      <c r="W6" s="167"/>
      <c r="X6" s="167"/>
      <c r="Y6" s="167"/>
      <c r="Z6" s="167"/>
    </row>
    <row r="7" spans="1:26" ht="15.75" x14ac:dyDescent="0.25">
      <c r="A7" s="167"/>
      <c r="B7" s="280"/>
      <c r="C7" s="280"/>
      <c r="D7" s="175"/>
      <c r="E7" s="175"/>
      <c r="F7" s="182"/>
      <c r="G7" s="280"/>
      <c r="H7" s="175"/>
      <c r="I7" s="176"/>
      <c r="J7" s="176"/>
      <c r="K7" s="176"/>
      <c r="L7" s="167"/>
      <c r="M7" s="167"/>
      <c r="N7" s="167"/>
      <c r="O7" s="167"/>
      <c r="P7" s="167"/>
      <c r="Q7" s="167"/>
      <c r="R7" s="167"/>
      <c r="S7" s="167"/>
      <c r="T7" s="167"/>
      <c r="U7" s="167"/>
      <c r="V7" s="167"/>
      <c r="W7" s="167"/>
      <c r="X7" s="167"/>
      <c r="Y7" s="167"/>
      <c r="Z7" s="167"/>
    </row>
    <row r="8" spans="1:26" ht="15.75" x14ac:dyDescent="0.25">
      <c r="A8" s="167"/>
      <c r="B8" s="275"/>
      <c r="C8" s="275"/>
      <c r="D8" s="177"/>
      <c r="E8" s="177"/>
      <c r="F8" s="128"/>
      <c r="G8" s="275"/>
      <c r="H8" s="177"/>
      <c r="I8" s="177"/>
      <c r="J8" s="177"/>
      <c r="K8" s="177"/>
      <c r="L8" s="167"/>
      <c r="M8" s="167"/>
      <c r="N8" s="167"/>
      <c r="O8" s="167"/>
      <c r="P8" s="167"/>
      <c r="Q8" s="167"/>
      <c r="R8" s="167"/>
      <c r="S8" s="167"/>
      <c r="T8" s="167"/>
      <c r="U8" s="167"/>
      <c r="V8" s="167"/>
      <c r="W8" s="167"/>
      <c r="X8" s="167"/>
      <c r="Y8" s="167"/>
      <c r="Z8" s="167"/>
    </row>
    <row r="9" spans="1:26" ht="15.75" x14ac:dyDescent="0.25">
      <c r="A9" s="167"/>
      <c r="B9" s="129">
        <v>1</v>
      </c>
      <c r="C9" s="130">
        <v>2</v>
      </c>
      <c r="D9" s="130">
        <v>3</v>
      </c>
      <c r="E9" s="130">
        <v>4</v>
      </c>
      <c r="F9" s="130">
        <v>5</v>
      </c>
      <c r="G9" s="130">
        <v>6</v>
      </c>
      <c r="H9" s="130">
        <v>7</v>
      </c>
      <c r="I9" s="130">
        <v>8</v>
      </c>
      <c r="J9" s="130">
        <v>9</v>
      </c>
      <c r="K9" s="130">
        <v>10</v>
      </c>
      <c r="L9" s="167"/>
      <c r="M9" s="167"/>
      <c r="N9" s="167"/>
      <c r="O9" s="167"/>
      <c r="P9" s="167"/>
      <c r="Q9" s="167"/>
      <c r="R9" s="167"/>
      <c r="S9" s="167"/>
      <c r="T9" s="167"/>
      <c r="U9" s="167"/>
      <c r="V9" s="167"/>
      <c r="W9" s="167"/>
      <c r="X9" s="167"/>
      <c r="Y9" s="167"/>
      <c r="Z9" s="167"/>
    </row>
    <row r="10" spans="1:26" ht="15.75" x14ac:dyDescent="0.25">
      <c r="A10" s="167"/>
      <c r="B10" s="171">
        <v>1</v>
      </c>
      <c r="C10" s="166" t="s">
        <v>348</v>
      </c>
      <c r="D10" s="166">
        <v>1234</v>
      </c>
      <c r="E10" s="166" t="s">
        <v>338</v>
      </c>
      <c r="F10" s="178" t="s">
        <v>280</v>
      </c>
      <c r="G10" s="166"/>
      <c r="H10" s="166"/>
      <c r="I10" s="166"/>
      <c r="J10" s="166" t="s">
        <v>338</v>
      </c>
      <c r="K10" s="178" t="s">
        <v>280</v>
      </c>
      <c r="L10" s="167"/>
      <c r="M10" s="167"/>
      <c r="N10" s="167"/>
      <c r="O10" s="167"/>
      <c r="P10" s="167"/>
      <c r="Q10" s="167"/>
      <c r="R10" s="167"/>
      <c r="S10" s="167"/>
      <c r="T10" s="167"/>
      <c r="U10" s="167"/>
      <c r="V10" s="167"/>
      <c r="W10" s="167"/>
      <c r="X10" s="167"/>
      <c r="Y10" s="167"/>
      <c r="Z10" s="167"/>
    </row>
    <row r="11" spans="1:26" ht="15.75" x14ac:dyDescent="0.25">
      <c r="A11" s="167"/>
      <c r="B11" s="171">
        <v>2</v>
      </c>
      <c r="C11" s="166"/>
      <c r="D11" s="166"/>
      <c r="E11" s="166"/>
      <c r="F11" s="178"/>
      <c r="G11" s="166"/>
      <c r="H11" s="166"/>
      <c r="I11" s="166"/>
      <c r="J11" s="166"/>
      <c r="K11" s="178"/>
      <c r="L11" s="167"/>
      <c r="M11" s="167"/>
      <c r="N11" s="167"/>
      <c r="O11" s="167"/>
      <c r="P11" s="167"/>
      <c r="Q11" s="167"/>
      <c r="R11" s="167"/>
      <c r="S11" s="167"/>
      <c r="T11" s="167"/>
      <c r="U11" s="167"/>
      <c r="V11" s="167"/>
      <c r="W11" s="167"/>
      <c r="X11" s="167"/>
      <c r="Y11" s="167"/>
      <c r="Z11" s="167"/>
    </row>
    <row r="12" spans="1:26" ht="15.75" x14ac:dyDescent="0.25">
      <c r="A12" s="167"/>
      <c r="B12" s="171">
        <v>3</v>
      </c>
      <c r="C12" s="166"/>
      <c r="D12" s="166"/>
      <c r="E12" s="166"/>
      <c r="F12" s="178"/>
      <c r="G12" s="166"/>
      <c r="H12" s="166"/>
      <c r="I12" s="166"/>
      <c r="J12" s="166"/>
      <c r="K12" s="178"/>
      <c r="L12" s="167"/>
      <c r="M12" s="167"/>
      <c r="N12" s="167"/>
      <c r="O12" s="167"/>
      <c r="P12" s="167"/>
      <c r="Q12" s="167"/>
      <c r="R12" s="167"/>
      <c r="S12" s="167"/>
      <c r="T12" s="167"/>
      <c r="U12" s="167"/>
      <c r="V12" s="167"/>
      <c r="W12" s="167"/>
      <c r="X12" s="167"/>
      <c r="Y12" s="167"/>
      <c r="Z12" s="167"/>
    </row>
    <row r="13" spans="1:26" ht="15.75" x14ac:dyDescent="0.25">
      <c r="A13" s="167"/>
      <c r="B13" s="171">
        <v>4</v>
      </c>
      <c r="C13" s="166"/>
      <c r="D13" s="166"/>
      <c r="E13" s="166"/>
      <c r="F13" s="178"/>
      <c r="G13" s="166"/>
      <c r="H13" s="166"/>
      <c r="I13" s="166"/>
      <c r="J13" s="166"/>
      <c r="K13" s="178"/>
      <c r="L13" s="167"/>
      <c r="M13" s="167"/>
      <c r="N13" s="167"/>
      <c r="O13" s="167"/>
      <c r="P13" s="167"/>
      <c r="Q13" s="167"/>
      <c r="R13" s="167"/>
      <c r="S13" s="167"/>
      <c r="T13" s="167"/>
      <c r="U13" s="167"/>
      <c r="V13" s="167"/>
      <c r="W13" s="167"/>
      <c r="X13" s="167"/>
      <c r="Y13" s="167"/>
      <c r="Z13" s="167"/>
    </row>
    <row r="14" spans="1:26" ht="15.75" x14ac:dyDescent="0.25">
      <c r="A14" s="167"/>
      <c r="B14" s="171">
        <v>5</v>
      </c>
      <c r="C14" s="166"/>
      <c r="D14" s="166"/>
      <c r="E14" s="166"/>
      <c r="F14" s="178"/>
      <c r="G14" s="166"/>
      <c r="H14" s="166"/>
      <c r="I14" s="166"/>
      <c r="J14" s="166"/>
      <c r="K14" s="178"/>
      <c r="L14" s="167"/>
      <c r="M14" s="167"/>
      <c r="N14" s="167"/>
      <c r="O14" s="167"/>
      <c r="P14" s="167"/>
      <c r="Q14" s="167"/>
      <c r="R14" s="167"/>
      <c r="S14" s="167"/>
      <c r="T14" s="167"/>
      <c r="U14" s="167"/>
      <c r="V14" s="167"/>
      <c r="W14" s="167"/>
      <c r="X14" s="167"/>
      <c r="Y14" s="167"/>
      <c r="Z14" s="167"/>
    </row>
    <row r="15" spans="1:26" ht="15.75" x14ac:dyDescent="0.25">
      <c r="A15" s="167"/>
      <c r="B15" s="179" t="s">
        <v>281</v>
      </c>
      <c r="C15" s="180"/>
      <c r="D15" s="180"/>
      <c r="E15" s="180"/>
      <c r="F15" s="181"/>
      <c r="G15" s="180"/>
      <c r="H15" s="180"/>
      <c r="I15" s="180"/>
      <c r="J15" s="180"/>
      <c r="K15" s="181"/>
      <c r="L15" s="167"/>
      <c r="M15" s="167"/>
      <c r="N15" s="167"/>
      <c r="O15" s="167"/>
      <c r="P15" s="167"/>
      <c r="Q15" s="167"/>
      <c r="R15" s="167"/>
      <c r="S15" s="167"/>
      <c r="T15" s="167"/>
      <c r="U15" s="167"/>
      <c r="V15" s="167"/>
      <c r="W15" s="167"/>
      <c r="X15" s="167"/>
      <c r="Y15" s="167"/>
      <c r="Z15" s="167"/>
    </row>
    <row r="16" spans="1:26" ht="15.75" x14ac:dyDescent="0.25">
      <c r="A16" s="167"/>
      <c r="B16" s="183" t="s">
        <v>282</v>
      </c>
      <c r="C16" s="184">
        <f>COUNTIFS(C10:C15,"*",J10:J15,"*")</f>
        <v>1</v>
      </c>
      <c r="D16" s="185"/>
      <c r="E16" s="185"/>
      <c r="F16" s="185"/>
      <c r="G16" s="185"/>
      <c r="H16" s="186"/>
      <c r="I16" s="186"/>
      <c r="J16" s="185"/>
      <c r="K16" s="186"/>
      <c r="L16" s="167"/>
      <c r="M16" s="167"/>
      <c r="N16" s="167"/>
      <c r="O16" s="167"/>
      <c r="P16" s="167"/>
      <c r="Q16" s="167"/>
      <c r="R16" s="167"/>
      <c r="S16" s="167"/>
      <c r="T16" s="167"/>
      <c r="U16" s="167"/>
      <c r="V16" s="167"/>
      <c r="W16" s="167"/>
      <c r="X16" s="167"/>
      <c r="Y16" s="167"/>
      <c r="Z16" s="167"/>
    </row>
    <row r="17" spans="1:26" ht="15.75" x14ac:dyDescent="0.2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I4:I5"/>
    <mergeCell ref="J4:J5"/>
    <mergeCell ref="K4:K5"/>
    <mergeCell ref="B4:B8"/>
    <mergeCell ref="C4:C8"/>
    <mergeCell ref="D4:D5"/>
    <mergeCell ref="E4:E5"/>
    <mergeCell ref="F4:F5"/>
    <mergeCell ref="G4:G8"/>
    <mergeCell ref="H4:H5"/>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1.25" defaultRowHeight="15" customHeight="1" x14ac:dyDescent="0.25"/>
  <cols>
    <col min="1" max="1" width="9.25" customWidth="1"/>
    <col min="2" max="2" width="5.125" customWidth="1"/>
    <col min="3" max="3" width="15.25" customWidth="1"/>
    <col min="4" max="7" width="9.25" customWidth="1"/>
    <col min="8" max="8" width="10.75" customWidth="1"/>
    <col min="9" max="9" width="9.25" customWidth="1"/>
    <col min="10"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371</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15.75" x14ac:dyDescent="0.25">
      <c r="A4" s="167"/>
      <c r="B4" s="274" t="s">
        <v>267</v>
      </c>
      <c r="C4" s="274" t="s">
        <v>317</v>
      </c>
      <c r="D4" s="274" t="s">
        <v>320</v>
      </c>
      <c r="E4" s="274" t="s">
        <v>372</v>
      </c>
      <c r="F4" s="308" t="s">
        <v>373</v>
      </c>
      <c r="G4" s="309"/>
      <c r="H4" s="310"/>
      <c r="I4" s="274" t="s">
        <v>374</v>
      </c>
      <c r="J4" s="167"/>
      <c r="K4" s="167"/>
      <c r="L4" s="167"/>
      <c r="M4" s="167"/>
      <c r="N4" s="167"/>
      <c r="O4" s="167"/>
      <c r="P4" s="167"/>
      <c r="Q4" s="167"/>
      <c r="R4" s="167"/>
      <c r="S4" s="167"/>
      <c r="T4" s="167"/>
      <c r="U4" s="167"/>
      <c r="V4" s="167"/>
      <c r="W4" s="167"/>
      <c r="X4" s="167"/>
      <c r="Y4" s="167"/>
      <c r="Z4" s="167"/>
    </row>
    <row r="5" spans="1:26" ht="19.5" customHeight="1" x14ac:dyDescent="0.25">
      <c r="A5" s="167"/>
      <c r="B5" s="280"/>
      <c r="C5" s="280"/>
      <c r="D5" s="280"/>
      <c r="E5" s="280"/>
      <c r="F5" s="304" t="s">
        <v>329</v>
      </c>
      <c r="G5" s="305"/>
      <c r="H5" s="294"/>
      <c r="I5" s="280"/>
      <c r="J5" s="167"/>
      <c r="K5" s="167"/>
      <c r="L5" s="167"/>
      <c r="M5" s="167"/>
      <c r="N5" s="167"/>
      <c r="O5" s="167"/>
      <c r="P5" s="167"/>
      <c r="Q5" s="167"/>
      <c r="R5" s="167"/>
      <c r="S5" s="167"/>
      <c r="T5" s="167"/>
      <c r="U5" s="167"/>
      <c r="V5" s="167"/>
      <c r="W5" s="167"/>
      <c r="X5" s="167"/>
      <c r="Y5" s="167"/>
      <c r="Z5" s="167"/>
    </row>
    <row r="6" spans="1:26" ht="15.75" x14ac:dyDescent="0.25">
      <c r="A6" s="167"/>
      <c r="B6" s="280"/>
      <c r="C6" s="280"/>
      <c r="D6" s="280"/>
      <c r="E6" s="175" t="s">
        <v>328</v>
      </c>
      <c r="F6" s="274" t="s">
        <v>375</v>
      </c>
      <c r="G6" s="274" t="s">
        <v>275</v>
      </c>
      <c r="H6" s="306" t="s">
        <v>274</v>
      </c>
      <c r="I6" s="280"/>
      <c r="J6" s="167"/>
      <c r="K6" s="167"/>
      <c r="L6" s="167"/>
      <c r="M6" s="167"/>
      <c r="N6" s="167"/>
      <c r="O6" s="167"/>
      <c r="P6" s="167"/>
      <c r="Q6" s="167"/>
      <c r="R6" s="167"/>
      <c r="S6" s="167"/>
      <c r="T6" s="167"/>
      <c r="U6" s="167"/>
      <c r="V6" s="167"/>
      <c r="W6" s="167"/>
      <c r="X6" s="167"/>
      <c r="Y6" s="167"/>
      <c r="Z6" s="167"/>
    </row>
    <row r="7" spans="1:26" ht="15.75" x14ac:dyDescent="0.25">
      <c r="A7" s="167"/>
      <c r="B7" s="275"/>
      <c r="C7" s="275"/>
      <c r="D7" s="275"/>
      <c r="E7" s="177"/>
      <c r="F7" s="275"/>
      <c r="G7" s="275"/>
      <c r="H7" s="307"/>
      <c r="I7" s="275"/>
      <c r="J7" s="167"/>
      <c r="K7" s="167"/>
      <c r="L7" s="167"/>
      <c r="M7" s="167"/>
      <c r="N7" s="167"/>
      <c r="O7" s="167"/>
      <c r="P7" s="167"/>
      <c r="Q7" s="167"/>
      <c r="R7" s="167"/>
      <c r="S7" s="167"/>
      <c r="T7" s="167"/>
      <c r="U7" s="167"/>
      <c r="V7" s="167"/>
      <c r="W7" s="167"/>
      <c r="X7" s="167"/>
      <c r="Y7" s="167"/>
      <c r="Z7" s="167"/>
    </row>
    <row r="8" spans="1:26" ht="15.75" x14ac:dyDescent="0.25">
      <c r="A8" s="167"/>
      <c r="B8" s="187">
        <v>1</v>
      </c>
      <c r="C8" s="188">
        <v>2</v>
      </c>
      <c r="D8" s="188">
        <v>3</v>
      </c>
      <c r="E8" s="188">
        <v>4</v>
      </c>
      <c r="F8" s="188">
        <v>5</v>
      </c>
      <c r="G8" s="188">
        <v>6</v>
      </c>
      <c r="H8" s="188">
        <v>7</v>
      </c>
      <c r="I8" s="188">
        <v>8</v>
      </c>
      <c r="J8" s="167"/>
      <c r="K8" s="167"/>
      <c r="L8" s="167"/>
      <c r="M8" s="167"/>
      <c r="N8" s="167"/>
      <c r="O8" s="167"/>
      <c r="P8" s="167"/>
      <c r="Q8" s="167"/>
      <c r="R8" s="167"/>
      <c r="S8" s="167"/>
      <c r="T8" s="167"/>
      <c r="U8" s="167"/>
      <c r="V8" s="167"/>
      <c r="W8" s="167"/>
      <c r="X8" s="167"/>
      <c r="Y8" s="167"/>
      <c r="Z8" s="167"/>
    </row>
    <row r="9" spans="1:26" ht="15.75" x14ac:dyDescent="0.25">
      <c r="A9" s="167"/>
      <c r="B9" s="189">
        <v>1</v>
      </c>
      <c r="C9" s="186" t="s">
        <v>348</v>
      </c>
      <c r="D9" s="186"/>
      <c r="E9" s="186"/>
      <c r="F9" s="190" t="s">
        <v>280</v>
      </c>
      <c r="G9" s="190"/>
      <c r="H9" s="190"/>
      <c r="I9" s="186"/>
      <c r="J9" s="167"/>
      <c r="K9" s="167"/>
      <c r="L9" s="167"/>
      <c r="M9" s="167"/>
      <c r="N9" s="167"/>
      <c r="O9" s="167"/>
      <c r="P9" s="167"/>
      <c r="Q9" s="167"/>
      <c r="R9" s="167"/>
      <c r="S9" s="167"/>
      <c r="T9" s="167"/>
      <c r="U9" s="167"/>
      <c r="V9" s="167"/>
      <c r="W9" s="167"/>
      <c r="X9" s="167"/>
      <c r="Y9" s="167"/>
      <c r="Z9" s="167"/>
    </row>
    <row r="10" spans="1:26" ht="15.75" x14ac:dyDescent="0.25">
      <c r="A10" s="167"/>
      <c r="B10" s="189">
        <v>2</v>
      </c>
      <c r="C10" s="166"/>
      <c r="D10" s="166"/>
      <c r="E10" s="166"/>
      <c r="F10" s="178"/>
      <c r="G10" s="178"/>
      <c r="H10" s="178"/>
      <c r="I10" s="166"/>
      <c r="J10" s="167"/>
      <c r="K10" s="167"/>
      <c r="L10" s="167"/>
      <c r="M10" s="167"/>
      <c r="N10" s="167"/>
      <c r="O10" s="167"/>
      <c r="P10" s="167"/>
      <c r="Q10" s="167"/>
      <c r="R10" s="167"/>
      <c r="S10" s="167"/>
      <c r="T10" s="167"/>
      <c r="U10" s="167"/>
      <c r="V10" s="167"/>
      <c r="W10" s="167"/>
      <c r="X10" s="167"/>
      <c r="Y10" s="167"/>
      <c r="Z10" s="167"/>
    </row>
    <row r="11" spans="1:26" ht="15.75" x14ac:dyDescent="0.25">
      <c r="A11" s="167"/>
      <c r="B11" s="189">
        <v>3</v>
      </c>
      <c r="C11" s="166"/>
      <c r="D11" s="166"/>
      <c r="E11" s="166"/>
      <c r="F11" s="178"/>
      <c r="G11" s="178"/>
      <c r="H11" s="178"/>
      <c r="I11" s="166"/>
      <c r="J11" s="167"/>
      <c r="K11" s="167"/>
      <c r="L11" s="167"/>
      <c r="M11" s="167"/>
      <c r="N11" s="167"/>
      <c r="O11" s="167"/>
      <c r="P11" s="167"/>
      <c r="Q11" s="167"/>
      <c r="R11" s="167"/>
      <c r="S11" s="167"/>
      <c r="T11" s="167"/>
      <c r="U11" s="167"/>
      <c r="V11" s="167"/>
      <c r="W11" s="167"/>
      <c r="X11" s="167"/>
      <c r="Y11" s="167"/>
      <c r="Z11" s="167"/>
    </row>
    <row r="12" spans="1:26" ht="15.75" x14ac:dyDescent="0.25">
      <c r="A12" s="167"/>
      <c r="B12" s="191" t="s">
        <v>281</v>
      </c>
      <c r="C12" s="166"/>
      <c r="D12" s="166"/>
      <c r="E12" s="166"/>
      <c r="F12" s="178"/>
      <c r="G12" s="178"/>
      <c r="H12" s="178"/>
      <c r="I12" s="166"/>
      <c r="J12" s="167"/>
      <c r="K12" s="167"/>
      <c r="L12" s="167"/>
      <c r="M12" s="167"/>
      <c r="N12" s="167"/>
      <c r="O12" s="167"/>
      <c r="P12" s="167"/>
      <c r="Q12" s="167"/>
      <c r="R12" s="167"/>
      <c r="S12" s="167"/>
      <c r="T12" s="167"/>
      <c r="U12" s="167"/>
      <c r="V12" s="167"/>
      <c r="W12" s="167"/>
      <c r="X12" s="167"/>
      <c r="Y12" s="167"/>
      <c r="Z12" s="167"/>
    </row>
    <row r="13" spans="1:26" ht="15.75" x14ac:dyDescent="0.25">
      <c r="A13" s="167"/>
      <c r="B13" s="303" t="s">
        <v>307</v>
      </c>
      <c r="C13" s="272"/>
      <c r="D13" s="272"/>
      <c r="E13" s="273"/>
      <c r="F13" s="166">
        <f>COUNTIFS(C9:C12,"*",F9:F12,"V")</f>
        <v>1</v>
      </c>
      <c r="G13" s="166">
        <f>COUNTIFS(C9:C12,"*",G9:G12,"V")</f>
        <v>0</v>
      </c>
      <c r="H13" s="166">
        <f>COUNTIFS(C9:C12,"*",H9:H12,"V")</f>
        <v>0</v>
      </c>
      <c r="I13" s="164"/>
      <c r="J13" s="167"/>
      <c r="K13" s="167"/>
      <c r="L13" s="167"/>
      <c r="M13" s="167"/>
      <c r="N13" s="167"/>
      <c r="O13" s="167"/>
      <c r="P13" s="167"/>
      <c r="Q13" s="167"/>
      <c r="R13" s="167"/>
      <c r="S13" s="167"/>
      <c r="T13" s="167"/>
      <c r="U13" s="167"/>
      <c r="V13" s="167"/>
      <c r="W13" s="167"/>
      <c r="X13" s="167"/>
      <c r="Y13" s="167"/>
      <c r="Z13" s="167"/>
    </row>
    <row r="14" spans="1:26" ht="15.75" x14ac:dyDescent="0.25">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row>
    <row r="15" spans="1:26" ht="15.75" x14ac:dyDescent="0.25">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1">
    <mergeCell ref="I4:I7"/>
    <mergeCell ref="F5:H5"/>
    <mergeCell ref="H6:H7"/>
    <mergeCell ref="F6:F7"/>
    <mergeCell ref="G6:G7"/>
    <mergeCell ref="F4:H4"/>
    <mergeCell ref="B13:E13"/>
    <mergeCell ref="B4:B7"/>
    <mergeCell ref="C4:C7"/>
    <mergeCell ref="D4:D7"/>
    <mergeCell ref="E4:E5"/>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election activeCell="B21" sqref="B21"/>
    </sheetView>
  </sheetViews>
  <sheetFormatPr defaultColWidth="11.25" defaultRowHeight="15" customHeight="1" x14ac:dyDescent="0.25"/>
  <cols>
    <col min="1" max="2" width="10" customWidth="1"/>
    <col min="3" max="3" width="34.25" customWidth="1"/>
    <col min="4" max="7" width="10" customWidth="1"/>
    <col min="8" max="26" width="9.25" customWidth="1"/>
  </cols>
  <sheetData>
    <row r="1" spans="1:26" ht="12.75" customHeight="1" x14ac:dyDescent="0.25">
      <c r="A1" s="4"/>
      <c r="B1" s="4"/>
      <c r="C1" s="4"/>
      <c r="D1" s="4"/>
      <c r="E1" s="4"/>
      <c r="F1" s="4"/>
      <c r="G1" s="4"/>
      <c r="H1" s="4"/>
      <c r="I1" s="4"/>
      <c r="J1" s="4"/>
      <c r="K1" s="4"/>
      <c r="L1" s="4"/>
      <c r="M1" s="4"/>
      <c r="N1" s="4"/>
      <c r="O1" s="4"/>
      <c r="P1" s="4"/>
      <c r="Q1" s="4"/>
      <c r="R1" s="4"/>
      <c r="S1" s="4"/>
      <c r="T1" s="4"/>
      <c r="U1" s="4"/>
      <c r="V1" s="4"/>
      <c r="W1" s="4"/>
      <c r="X1" s="4"/>
      <c r="Y1" s="4"/>
      <c r="Z1" s="4"/>
    </row>
    <row r="2" spans="1:26" ht="12.75" customHeight="1" x14ac:dyDescent="0.25">
      <c r="A2" s="4"/>
      <c r="B2" s="168" t="s">
        <v>376</v>
      </c>
      <c r="C2" s="4"/>
      <c r="D2" s="4"/>
      <c r="E2" s="4"/>
      <c r="F2" s="4"/>
      <c r="G2" s="4"/>
      <c r="H2" s="4"/>
      <c r="I2" s="4"/>
      <c r="J2" s="4"/>
      <c r="K2" s="4"/>
      <c r="L2" s="4"/>
      <c r="M2" s="4"/>
      <c r="N2" s="4"/>
      <c r="O2" s="4"/>
      <c r="P2" s="4"/>
      <c r="Q2" s="4"/>
      <c r="R2" s="4"/>
      <c r="S2" s="4"/>
      <c r="T2" s="4"/>
      <c r="U2" s="4"/>
      <c r="V2" s="4"/>
      <c r="W2" s="4"/>
      <c r="X2" s="4"/>
      <c r="Y2" s="4"/>
      <c r="Z2" s="4"/>
    </row>
    <row r="3" spans="1:26" ht="12.75" customHeight="1" x14ac:dyDescent="0.25">
      <c r="A3" s="4"/>
      <c r="B3" s="168"/>
      <c r="C3" s="4"/>
      <c r="D3" s="4"/>
      <c r="E3" s="4"/>
      <c r="F3" s="4"/>
      <c r="G3" s="4"/>
      <c r="H3" s="4"/>
      <c r="I3" s="4"/>
      <c r="J3" s="4"/>
      <c r="K3" s="4"/>
      <c r="L3" s="4"/>
      <c r="M3" s="4"/>
      <c r="N3" s="4"/>
      <c r="O3" s="4"/>
      <c r="P3" s="4"/>
      <c r="Q3" s="4"/>
      <c r="R3" s="4"/>
      <c r="S3" s="4"/>
      <c r="T3" s="4"/>
      <c r="U3" s="4"/>
      <c r="V3" s="4"/>
      <c r="W3" s="4"/>
      <c r="X3" s="4"/>
      <c r="Y3" s="4"/>
      <c r="Z3" s="4"/>
    </row>
    <row r="4" spans="1:26" ht="12.75" customHeight="1" x14ac:dyDescent="0.25">
      <c r="A4" s="4"/>
      <c r="B4" s="289" t="s">
        <v>267</v>
      </c>
      <c r="C4" s="274" t="s">
        <v>377</v>
      </c>
      <c r="D4" s="276" t="s">
        <v>378</v>
      </c>
      <c r="E4" s="272"/>
      <c r="F4" s="273"/>
      <c r="G4" s="274" t="s">
        <v>307</v>
      </c>
      <c r="H4" s="4"/>
      <c r="I4" s="4"/>
      <c r="J4" s="4"/>
      <c r="K4" s="4"/>
      <c r="L4" s="4"/>
      <c r="M4" s="4"/>
      <c r="N4" s="4"/>
      <c r="O4" s="4"/>
      <c r="P4" s="4"/>
      <c r="Q4" s="4"/>
      <c r="R4" s="4"/>
      <c r="S4" s="4"/>
      <c r="T4" s="4"/>
      <c r="U4" s="4"/>
      <c r="V4" s="4"/>
      <c r="W4" s="4"/>
      <c r="X4" s="4"/>
      <c r="Y4" s="4"/>
      <c r="Z4" s="4"/>
    </row>
    <row r="5" spans="1:26" ht="12.75" customHeight="1" x14ac:dyDescent="0.25">
      <c r="A5" s="4"/>
      <c r="B5" s="275"/>
      <c r="C5" s="275"/>
      <c r="D5" s="127" t="s">
        <v>304</v>
      </c>
      <c r="E5" s="127" t="s">
        <v>305</v>
      </c>
      <c r="F5" s="127" t="s">
        <v>306</v>
      </c>
      <c r="G5" s="275"/>
      <c r="H5" s="4"/>
      <c r="I5" s="4"/>
      <c r="J5" s="4"/>
      <c r="K5" s="4"/>
      <c r="L5" s="4"/>
      <c r="M5" s="4"/>
      <c r="N5" s="4"/>
      <c r="O5" s="4"/>
      <c r="P5" s="4"/>
      <c r="Q5" s="4"/>
      <c r="R5" s="4"/>
      <c r="S5" s="4"/>
      <c r="T5" s="4"/>
      <c r="U5" s="4"/>
      <c r="V5" s="4"/>
      <c r="W5" s="4"/>
      <c r="X5" s="4"/>
      <c r="Y5" s="4"/>
      <c r="Z5" s="4"/>
    </row>
    <row r="6" spans="1:26" ht="12.75" customHeight="1" x14ac:dyDescent="0.25">
      <c r="A6" s="4"/>
      <c r="B6" s="192">
        <v>1</v>
      </c>
      <c r="C6" s="130">
        <v>2</v>
      </c>
      <c r="D6" s="130">
        <v>3</v>
      </c>
      <c r="E6" s="130">
        <v>4</v>
      </c>
      <c r="F6" s="130">
        <v>5</v>
      </c>
      <c r="G6" s="130">
        <v>6</v>
      </c>
      <c r="H6" s="4"/>
      <c r="I6" s="4"/>
      <c r="J6" s="4"/>
      <c r="K6" s="4"/>
      <c r="L6" s="4"/>
      <c r="M6" s="4"/>
      <c r="N6" s="4"/>
      <c r="O6" s="4"/>
      <c r="P6" s="4"/>
      <c r="Q6" s="4"/>
      <c r="R6" s="4"/>
      <c r="S6" s="4"/>
      <c r="T6" s="4"/>
      <c r="U6" s="4"/>
      <c r="V6" s="4"/>
      <c r="W6" s="4"/>
      <c r="X6" s="4"/>
      <c r="Y6" s="4"/>
      <c r="Z6" s="4"/>
    </row>
    <row r="7" spans="1:26" ht="12.75" customHeight="1" x14ac:dyDescent="0.25">
      <c r="A7" s="4"/>
      <c r="B7" s="314">
        <v>1</v>
      </c>
      <c r="C7" s="193" t="s">
        <v>379</v>
      </c>
      <c r="D7" s="312"/>
      <c r="E7" s="312"/>
      <c r="F7" s="312"/>
      <c r="G7" s="312">
        <f>SUM(D7:F8)</f>
        <v>0</v>
      </c>
      <c r="H7" s="4"/>
      <c r="I7" s="4"/>
      <c r="J7" s="4"/>
      <c r="K7" s="4"/>
      <c r="L7" s="4"/>
      <c r="M7" s="4"/>
      <c r="N7" s="4"/>
      <c r="O7" s="4"/>
      <c r="P7" s="4"/>
      <c r="Q7" s="4"/>
      <c r="R7" s="4"/>
      <c r="S7" s="4"/>
      <c r="T7" s="4"/>
      <c r="U7" s="4"/>
      <c r="V7" s="4"/>
      <c r="W7" s="4"/>
      <c r="X7" s="4"/>
      <c r="Y7" s="4"/>
      <c r="Z7" s="4"/>
    </row>
    <row r="8" spans="1:26" ht="12.75" customHeight="1" x14ac:dyDescent="0.25">
      <c r="A8" s="4"/>
      <c r="B8" s="313"/>
      <c r="C8" s="195" t="s">
        <v>380</v>
      </c>
      <c r="D8" s="313"/>
      <c r="E8" s="313"/>
      <c r="F8" s="313"/>
      <c r="G8" s="313"/>
      <c r="H8" s="4"/>
      <c r="I8" s="4"/>
      <c r="J8" s="4"/>
      <c r="K8" s="4"/>
      <c r="L8" s="4"/>
      <c r="M8" s="4"/>
      <c r="N8" s="4"/>
      <c r="O8" s="4"/>
      <c r="P8" s="4"/>
      <c r="Q8" s="4"/>
      <c r="R8" s="4"/>
      <c r="S8" s="4"/>
      <c r="T8" s="4"/>
      <c r="U8" s="4"/>
      <c r="V8" s="4"/>
      <c r="W8" s="4"/>
      <c r="X8" s="4"/>
      <c r="Y8" s="4"/>
      <c r="Z8" s="4"/>
    </row>
    <row r="9" spans="1:26" ht="12.75" customHeight="1" x14ac:dyDescent="0.25">
      <c r="A9" s="4"/>
      <c r="B9" s="196">
        <v>2</v>
      </c>
      <c r="C9" s="197" t="s">
        <v>381</v>
      </c>
      <c r="D9" s="186"/>
      <c r="E9" s="186"/>
      <c r="F9" s="186"/>
      <c r="G9" s="186">
        <f t="shared" ref="G9:G10" si="0">SUM(D9:F9)</f>
        <v>0</v>
      </c>
      <c r="H9" s="4"/>
      <c r="I9" s="4"/>
      <c r="J9" s="4"/>
      <c r="K9" s="4"/>
      <c r="L9" s="4"/>
      <c r="M9" s="4"/>
      <c r="N9" s="4"/>
      <c r="O9" s="4"/>
      <c r="P9" s="4"/>
      <c r="Q9" s="4"/>
      <c r="R9" s="4"/>
      <c r="S9" s="4"/>
      <c r="T9" s="4"/>
      <c r="U9" s="4"/>
      <c r="V9" s="4"/>
      <c r="W9" s="4"/>
      <c r="X9" s="4"/>
      <c r="Y9" s="4"/>
      <c r="Z9" s="4"/>
    </row>
    <row r="10" spans="1:26" ht="12.75" customHeight="1" x14ac:dyDescent="0.25">
      <c r="A10" s="4"/>
      <c r="B10" s="198">
        <v>3</v>
      </c>
      <c r="C10" s="199" t="s">
        <v>382</v>
      </c>
      <c r="D10" s="200"/>
      <c r="E10" s="200"/>
      <c r="F10" s="200"/>
      <c r="G10" s="200">
        <f t="shared" si="0"/>
        <v>0</v>
      </c>
      <c r="H10" s="4"/>
      <c r="I10" s="4"/>
      <c r="J10" s="4"/>
      <c r="K10" s="4"/>
      <c r="L10" s="4"/>
      <c r="M10" s="4"/>
      <c r="N10" s="4"/>
      <c r="O10" s="4"/>
      <c r="P10" s="4"/>
      <c r="Q10" s="4"/>
      <c r="R10" s="4"/>
      <c r="S10" s="4"/>
      <c r="T10" s="4"/>
      <c r="U10" s="4"/>
      <c r="V10" s="4"/>
      <c r="W10" s="4"/>
      <c r="X10" s="4"/>
      <c r="Y10" s="4"/>
      <c r="Z10" s="4"/>
    </row>
    <row r="11" spans="1:26" ht="12.75" customHeight="1" x14ac:dyDescent="0.25">
      <c r="A11" s="4"/>
      <c r="B11" s="311" t="s">
        <v>307</v>
      </c>
      <c r="C11" s="278"/>
      <c r="D11" s="186">
        <f t="shared" ref="D11:G11" si="1">SUM(D7:D10)</f>
        <v>0</v>
      </c>
      <c r="E11" s="186">
        <f t="shared" si="1"/>
        <v>0</v>
      </c>
      <c r="F11" s="186">
        <f t="shared" si="1"/>
        <v>0</v>
      </c>
      <c r="G11" s="186">
        <f t="shared" si="1"/>
        <v>0</v>
      </c>
      <c r="H11" s="4"/>
      <c r="I11" s="4"/>
      <c r="J11" s="4"/>
      <c r="K11" s="4"/>
      <c r="L11" s="4"/>
      <c r="M11" s="4"/>
      <c r="N11" s="4"/>
      <c r="O11" s="4"/>
      <c r="P11" s="4"/>
      <c r="Q11" s="4"/>
      <c r="R11" s="4"/>
      <c r="S11" s="4"/>
      <c r="T11" s="4"/>
      <c r="U11" s="4"/>
      <c r="V11" s="4"/>
      <c r="W11" s="4"/>
      <c r="X11" s="4"/>
      <c r="Y11" s="4"/>
      <c r="Z11" s="4"/>
    </row>
    <row r="12" spans="1:26" ht="12.75" customHeight="1" x14ac:dyDescent="0.25">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ht="12.75" customHeigh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ht="12.7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2.75" customHeigh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ht="12.7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2.75" customHeight="1" x14ac:dyDescent="0.2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2.7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2.7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2.75"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2.7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2.7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2.7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2.7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2.7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2.7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2.75"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2.7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2.7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B11:C11"/>
    <mergeCell ref="F7:F8"/>
    <mergeCell ref="G7:G8"/>
    <mergeCell ref="B4:B5"/>
    <mergeCell ref="C4:C5"/>
    <mergeCell ref="D4:F4"/>
    <mergeCell ref="G4:G5"/>
    <mergeCell ref="B7:B8"/>
    <mergeCell ref="D7:D8"/>
    <mergeCell ref="E7:E8"/>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heetViews>
  <sheetFormatPr defaultColWidth="11.25" defaultRowHeight="15" customHeight="1" x14ac:dyDescent="0.25"/>
  <cols>
    <col min="1" max="1" width="9.25" customWidth="1"/>
    <col min="2" max="2" width="4.125" customWidth="1"/>
    <col min="3" max="3" width="29.25" customWidth="1"/>
    <col min="4" max="7" width="9.25" customWidth="1"/>
    <col min="8"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383</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15.75" x14ac:dyDescent="0.25">
      <c r="A4" s="167"/>
      <c r="B4" s="289" t="s">
        <v>267</v>
      </c>
      <c r="C4" s="274" t="s">
        <v>377</v>
      </c>
      <c r="D4" s="276" t="s">
        <v>378</v>
      </c>
      <c r="E4" s="272"/>
      <c r="F4" s="273"/>
      <c r="G4" s="274" t="s">
        <v>307</v>
      </c>
      <c r="H4" s="167"/>
      <c r="I4" s="167"/>
      <c r="J4" s="167"/>
      <c r="K4" s="167"/>
      <c r="L4" s="167"/>
      <c r="M4" s="167"/>
      <c r="N4" s="167"/>
      <c r="O4" s="167"/>
      <c r="P4" s="167"/>
      <c r="Q4" s="167"/>
      <c r="R4" s="167"/>
      <c r="S4" s="167"/>
      <c r="T4" s="167"/>
      <c r="U4" s="167"/>
      <c r="V4" s="167"/>
      <c r="W4" s="167"/>
      <c r="X4" s="167"/>
      <c r="Y4" s="167"/>
      <c r="Z4" s="167"/>
    </row>
    <row r="5" spans="1:26" ht="15.75" x14ac:dyDescent="0.25">
      <c r="A5" s="167"/>
      <c r="B5" s="275"/>
      <c r="C5" s="275"/>
      <c r="D5" s="127" t="s">
        <v>304</v>
      </c>
      <c r="E5" s="127" t="s">
        <v>305</v>
      </c>
      <c r="F5" s="127" t="s">
        <v>306</v>
      </c>
      <c r="G5" s="275"/>
      <c r="H5" s="167"/>
      <c r="I5" s="167"/>
      <c r="J5" s="167"/>
      <c r="K5" s="167"/>
      <c r="L5" s="167"/>
      <c r="M5" s="167"/>
      <c r="N5" s="167"/>
      <c r="O5" s="167"/>
      <c r="P5" s="167"/>
      <c r="Q5" s="167"/>
      <c r="R5" s="167"/>
      <c r="S5" s="167"/>
      <c r="T5" s="167"/>
      <c r="U5" s="167"/>
      <c r="V5" s="167"/>
      <c r="W5" s="167"/>
      <c r="X5" s="167"/>
      <c r="Y5" s="167"/>
      <c r="Z5" s="167"/>
    </row>
    <row r="6" spans="1:26" ht="15.75" x14ac:dyDescent="0.25">
      <c r="A6" s="167"/>
      <c r="B6" s="192">
        <v>1</v>
      </c>
      <c r="C6" s="130">
        <v>2</v>
      </c>
      <c r="D6" s="130">
        <v>3</v>
      </c>
      <c r="E6" s="130">
        <v>4</v>
      </c>
      <c r="F6" s="130">
        <v>5</v>
      </c>
      <c r="G6" s="130">
        <v>6</v>
      </c>
      <c r="H6" s="167"/>
      <c r="I6" s="167"/>
      <c r="J6" s="167"/>
      <c r="K6" s="167"/>
      <c r="L6" s="167"/>
      <c r="M6" s="167"/>
      <c r="N6" s="167"/>
      <c r="O6" s="167"/>
      <c r="P6" s="167"/>
      <c r="Q6" s="167"/>
      <c r="R6" s="167"/>
      <c r="S6" s="167"/>
      <c r="T6" s="167"/>
      <c r="U6" s="167"/>
      <c r="V6" s="167"/>
      <c r="W6" s="167"/>
      <c r="X6" s="167"/>
      <c r="Y6" s="167"/>
      <c r="Z6" s="167"/>
    </row>
    <row r="7" spans="1:26" ht="15.75" x14ac:dyDescent="0.25">
      <c r="A7" s="167"/>
      <c r="B7" s="314">
        <v>1</v>
      </c>
      <c r="C7" s="193" t="s">
        <v>384</v>
      </c>
      <c r="D7" s="312"/>
      <c r="E7" s="312"/>
      <c r="F7" s="312"/>
      <c r="G7" s="312">
        <f>SUM(D7:F8)</f>
        <v>0</v>
      </c>
      <c r="H7" s="167"/>
      <c r="I7" s="167"/>
      <c r="J7" s="167"/>
      <c r="K7" s="167"/>
      <c r="L7" s="167"/>
      <c r="M7" s="167"/>
      <c r="N7" s="167"/>
      <c r="O7" s="167"/>
      <c r="P7" s="167"/>
      <c r="Q7" s="167"/>
      <c r="R7" s="167"/>
      <c r="S7" s="167"/>
      <c r="T7" s="167"/>
      <c r="U7" s="167"/>
      <c r="V7" s="167"/>
      <c r="W7" s="167"/>
      <c r="X7" s="167"/>
      <c r="Y7" s="167"/>
      <c r="Z7" s="167"/>
    </row>
    <row r="8" spans="1:26" ht="15.75" x14ac:dyDescent="0.25">
      <c r="A8" s="167"/>
      <c r="B8" s="313"/>
      <c r="C8" s="195" t="s">
        <v>385</v>
      </c>
      <c r="D8" s="313"/>
      <c r="E8" s="313"/>
      <c r="F8" s="313"/>
      <c r="G8" s="313"/>
      <c r="H8" s="167"/>
      <c r="I8" s="167"/>
      <c r="J8" s="167"/>
      <c r="K8" s="167"/>
      <c r="L8" s="167"/>
      <c r="M8" s="167"/>
      <c r="N8" s="167"/>
      <c r="O8" s="167"/>
      <c r="P8" s="167"/>
      <c r="Q8" s="167"/>
      <c r="R8" s="167"/>
      <c r="S8" s="167"/>
      <c r="T8" s="167"/>
      <c r="U8" s="167"/>
      <c r="V8" s="167"/>
      <c r="W8" s="167"/>
      <c r="X8" s="167"/>
      <c r="Y8" s="167"/>
      <c r="Z8" s="167"/>
    </row>
    <row r="9" spans="1:26" ht="15.75" x14ac:dyDescent="0.25">
      <c r="A9" s="167"/>
      <c r="B9" s="196">
        <v>2</v>
      </c>
      <c r="C9" s="197" t="s">
        <v>381</v>
      </c>
      <c r="D9" s="186"/>
      <c r="E9" s="186"/>
      <c r="F9" s="186"/>
      <c r="G9" s="186">
        <f t="shared" ref="G9:G10" si="0">SUM(D9:F9)</f>
        <v>0</v>
      </c>
      <c r="H9" s="167"/>
      <c r="I9" s="167"/>
      <c r="J9" s="167"/>
      <c r="K9" s="167"/>
      <c r="L9" s="167"/>
      <c r="M9" s="167"/>
      <c r="N9" s="167"/>
      <c r="O9" s="167"/>
      <c r="P9" s="167"/>
      <c r="Q9" s="167"/>
      <c r="R9" s="167"/>
      <c r="S9" s="167"/>
      <c r="T9" s="167"/>
      <c r="U9" s="167"/>
      <c r="V9" s="167"/>
      <c r="W9" s="167"/>
      <c r="X9" s="167"/>
      <c r="Y9" s="167"/>
      <c r="Z9" s="167"/>
    </row>
    <row r="10" spans="1:26" ht="15.75" x14ac:dyDescent="0.25">
      <c r="A10" s="167"/>
      <c r="B10" s="198">
        <v>3</v>
      </c>
      <c r="C10" s="199" t="s">
        <v>382</v>
      </c>
      <c r="D10" s="200"/>
      <c r="E10" s="200"/>
      <c r="F10" s="200"/>
      <c r="G10" s="200">
        <f t="shared" si="0"/>
        <v>0</v>
      </c>
      <c r="H10" s="167"/>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311" t="s">
        <v>307</v>
      </c>
      <c r="C11" s="278"/>
      <c r="D11" s="186">
        <f t="shared" ref="D11:G11" si="1">SUM(D7:D10)</f>
        <v>0</v>
      </c>
      <c r="E11" s="186">
        <f t="shared" si="1"/>
        <v>0</v>
      </c>
      <c r="F11" s="186">
        <f t="shared" si="1"/>
        <v>0</v>
      </c>
      <c r="G11" s="186">
        <f t="shared" si="1"/>
        <v>0</v>
      </c>
      <c r="H11" s="167"/>
      <c r="I11" s="167"/>
      <c r="J11" s="167"/>
      <c r="K11" s="167"/>
      <c r="L11" s="167"/>
      <c r="M11" s="167"/>
      <c r="N11" s="167"/>
      <c r="O11" s="167"/>
      <c r="P11" s="167"/>
      <c r="Q11" s="167"/>
      <c r="R11" s="167"/>
      <c r="S11" s="167"/>
      <c r="T11" s="167"/>
      <c r="U11" s="167"/>
      <c r="V11" s="167"/>
      <c r="W11" s="167"/>
      <c r="X11" s="167"/>
      <c r="Y11" s="167"/>
      <c r="Z11" s="167"/>
    </row>
    <row r="12" spans="1:26" ht="15.75" x14ac:dyDescent="0.25">
      <c r="A12" s="167"/>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row>
    <row r="13" spans="1:26" ht="15.75" x14ac:dyDescent="0.25">
      <c r="A13" s="167"/>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row>
    <row r="14" spans="1:26" ht="15.75" x14ac:dyDescent="0.25">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row>
    <row r="15" spans="1:26" ht="15.75" x14ac:dyDescent="0.25">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B11:C11"/>
    <mergeCell ref="F7:F8"/>
    <mergeCell ref="G7:G8"/>
    <mergeCell ref="B4:B5"/>
    <mergeCell ref="C4:C5"/>
    <mergeCell ref="D4:F4"/>
    <mergeCell ref="G4:G5"/>
    <mergeCell ref="B7:B8"/>
    <mergeCell ref="D7:D8"/>
    <mergeCell ref="E7:E8"/>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workbookViewId="0"/>
  </sheetViews>
  <sheetFormatPr defaultColWidth="11.25" defaultRowHeight="15" customHeight="1" x14ac:dyDescent="0.25"/>
  <cols>
    <col min="1" max="1" width="9.25" customWidth="1"/>
    <col min="2" max="2" width="5.25" customWidth="1"/>
    <col min="3" max="3" width="33.75" customWidth="1"/>
    <col min="4" max="7" width="9.25" customWidth="1"/>
    <col min="8"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386</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317" t="s">
        <v>267</v>
      </c>
      <c r="C3" s="316" t="s">
        <v>387</v>
      </c>
      <c r="D3" s="315" t="s">
        <v>378</v>
      </c>
      <c r="E3" s="272"/>
      <c r="F3" s="273"/>
      <c r="G3" s="316" t="s">
        <v>307</v>
      </c>
      <c r="H3" s="167"/>
      <c r="I3" s="167"/>
      <c r="J3" s="167"/>
      <c r="K3" s="167"/>
      <c r="L3" s="167"/>
      <c r="M3" s="167"/>
      <c r="N3" s="167"/>
      <c r="O3" s="167"/>
      <c r="P3" s="167"/>
      <c r="Q3" s="167"/>
      <c r="R3" s="167"/>
      <c r="S3" s="167"/>
      <c r="T3" s="167"/>
      <c r="U3" s="167"/>
      <c r="V3" s="167"/>
      <c r="W3" s="167"/>
      <c r="X3" s="167"/>
      <c r="Y3" s="167"/>
      <c r="Z3" s="167"/>
    </row>
    <row r="4" spans="1:26" ht="15.75" x14ac:dyDescent="0.25">
      <c r="A4" s="167"/>
      <c r="B4" s="275"/>
      <c r="C4" s="275"/>
      <c r="D4" s="201" t="s">
        <v>304</v>
      </c>
      <c r="E4" s="201" t="s">
        <v>305</v>
      </c>
      <c r="F4" s="201" t="s">
        <v>306</v>
      </c>
      <c r="G4" s="275"/>
      <c r="H4" s="167"/>
      <c r="I4" s="167"/>
      <c r="J4" s="167"/>
      <c r="K4" s="167"/>
      <c r="L4" s="167"/>
      <c r="M4" s="167"/>
      <c r="N4" s="167"/>
      <c r="O4" s="167"/>
      <c r="P4" s="167"/>
      <c r="Q4" s="167"/>
      <c r="R4" s="167"/>
      <c r="S4" s="167"/>
      <c r="T4" s="167"/>
      <c r="U4" s="167"/>
      <c r="V4" s="167"/>
      <c r="W4" s="167"/>
      <c r="X4" s="167"/>
      <c r="Y4" s="167"/>
      <c r="Z4" s="167"/>
    </row>
    <row r="5" spans="1:26" ht="15.75" x14ac:dyDescent="0.25">
      <c r="A5" s="167"/>
      <c r="B5" s="202">
        <v>1</v>
      </c>
      <c r="C5" s="203">
        <v>2</v>
      </c>
      <c r="D5" s="203">
        <v>3</v>
      </c>
      <c r="E5" s="203">
        <v>4</v>
      </c>
      <c r="F5" s="203">
        <v>5</v>
      </c>
      <c r="G5" s="203">
        <v>6</v>
      </c>
      <c r="H5" s="167"/>
      <c r="I5" s="167"/>
      <c r="J5" s="167"/>
      <c r="K5" s="167"/>
      <c r="L5" s="167"/>
      <c r="M5" s="167"/>
      <c r="N5" s="167"/>
      <c r="O5" s="167"/>
      <c r="P5" s="167"/>
      <c r="Q5" s="167"/>
      <c r="R5" s="167"/>
      <c r="S5" s="167"/>
      <c r="T5" s="167"/>
      <c r="U5" s="167"/>
      <c r="V5" s="167"/>
      <c r="W5" s="167"/>
      <c r="X5" s="167"/>
      <c r="Y5" s="167"/>
      <c r="Z5" s="167"/>
    </row>
    <row r="6" spans="1:26" ht="17.25" customHeight="1" x14ac:dyDescent="0.25">
      <c r="A6" s="167"/>
      <c r="B6" s="204">
        <v>1</v>
      </c>
      <c r="C6" s="197" t="s">
        <v>388</v>
      </c>
      <c r="D6" s="186"/>
      <c r="E6" s="186"/>
      <c r="F6" s="186"/>
      <c r="G6" s="195">
        <f t="shared" ref="G6:G15" si="0">SUM(D6:F6)</f>
        <v>0</v>
      </c>
      <c r="H6" s="167"/>
      <c r="I6" s="167"/>
      <c r="J6" s="167"/>
      <c r="K6" s="167"/>
      <c r="L6" s="167"/>
      <c r="M6" s="167"/>
      <c r="N6" s="167"/>
      <c r="O6" s="167"/>
      <c r="P6" s="167"/>
      <c r="Q6" s="167"/>
      <c r="R6" s="167"/>
      <c r="S6" s="167"/>
      <c r="T6" s="167"/>
      <c r="U6" s="167"/>
      <c r="V6" s="167"/>
      <c r="W6" s="167"/>
      <c r="X6" s="167"/>
      <c r="Y6" s="167"/>
      <c r="Z6" s="167"/>
    </row>
    <row r="7" spans="1:26" ht="15.75" x14ac:dyDescent="0.25">
      <c r="A7" s="167"/>
      <c r="B7" s="204">
        <v>2</v>
      </c>
      <c r="C7" s="197" t="s">
        <v>389</v>
      </c>
      <c r="D7" s="186"/>
      <c r="E7" s="186"/>
      <c r="F7" s="186"/>
      <c r="G7" s="195">
        <f t="shared" si="0"/>
        <v>0</v>
      </c>
      <c r="H7" s="167"/>
      <c r="I7" s="167"/>
      <c r="J7" s="167"/>
      <c r="K7" s="167"/>
      <c r="L7" s="167"/>
      <c r="M7" s="167"/>
      <c r="N7" s="167"/>
      <c r="O7" s="167"/>
      <c r="P7" s="167"/>
      <c r="Q7" s="167"/>
      <c r="R7" s="167"/>
      <c r="S7" s="167"/>
      <c r="T7" s="167"/>
      <c r="U7" s="167"/>
      <c r="V7" s="167"/>
      <c r="W7" s="167"/>
      <c r="X7" s="167"/>
      <c r="Y7" s="167"/>
      <c r="Z7" s="167"/>
    </row>
    <row r="8" spans="1:26" ht="15.75" x14ac:dyDescent="0.25">
      <c r="A8" s="167"/>
      <c r="B8" s="204">
        <v>3</v>
      </c>
      <c r="C8" s="197" t="s">
        <v>390</v>
      </c>
      <c r="D8" s="186"/>
      <c r="E8" s="186"/>
      <c r="F8" s="186"/>
      <c r="G8" s="195">
        <f t="shared" si="0"/>
        <v>0</v>
      </c>
      <c r="H8" s="167"/>
      <c r="I8" s="167"/>
      <c r="J8" s="167"/>
      <c r="K8" s="167"/>
      <c r="L8" s="167"/>
      <c r="M8" s="167"/>
      <c r="N8" s="167"/>
      <c r="O8" s="167"/>
      <c r="P8" s="167"/>
      <c r="Q8" s="167"/>
      <c r="R8" s="167"/>
      <c r="S8" s="167"/>
      <c r="T8" s="167"/>
      <c r="U8" s="167"/>
      <c r="V8" s="167"/>
      <c r="W8" s="167"/>
      <c r="X8" s="167"/>
      <c r="Y8" s="167"/>
      <c r="Z8" s="167"/>
    </row>
    <row r="9" spans="1:26" ht="15.75" x14ac:dyDescent="0.25">
      <c r="A9" s="167"/>
      <c r="B9" s="204">
        <v>4</v>
      </c>
      <c r="C9" s="197" t="s">
        <v>391</v>
      </c>
      <c r="D9" s="186"/>
      <c r="E9" s="186"/>
      <c r="F9" s="186"/>
      <c r="G9" s="195">
        <f t="shared" si="0"/>
        <v>0</v>
      </c>
      <c r="H9" s="167"/>
      <c r="I9" s="167"/>
      <c r="J9" s="167"/>
      <c r="K9" s="167"/>
      <c r="L9" s="167"/>
      <c r="M9" s="167"/>
      <c r="N9" s="167"/>
      <c r="O9" s="167"/>
      <c r="P9" s="167"/>
      <c r="Q9" s="167"/>
      <c r="R9" s="167"/>
      <c r="S9" s="167"/>
      <c r="T9" s="167"/>
      <c r="U9" s="167"/>
      <c r="V9" s="167"/>
      <c r="W9" s="167"/>
      <c r="X9" s="167"/>
      <c r="Y9" s="167"/>
      <c r="Z9" s="167"/>
    </row>
    <row r="10" spans="1:26" ht="17.25" customHeight="1" x14ac:dyDescent="0.25">
      <c r="A10" s="167"/>
      <c r="B10" s="204">
        <v>5</v>
      </c>
      <c r="C10" s="197" t="s">
        <v>392</v>
      </c>
      <c r="D10" s="186"/>
      <c r="E10" s="186"/>
      <c r="F10" s="186"/>
      <c r="G10" s="195">
        <f t="shared" si="0"/>
        <v>0</v>
      </c>
      <c r="H10" s="167"/>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204">
        <v>6</v>
      </c>
      <c r="C11" s="197" t="s">
        <v>393</v>
      </c>
      <c r="D11" s="186"/>
      <c r="E11" s="186"/>
      <c r="F11" s="186"/>
      <c r="G11" s="195">
        <f t="shared" si="0"/>
        <v>0</v>
      </c>
      <c r="H11" s="167"/>
      <c r="I11" s="167"/>
      <c r="J11" s="167"/>
      <c r="K11" s="167"/>
      <c r="L11" s="167"/>
      <c r="M11" s="167"/>
      <c r="N11" s="167"/>
      <c r="O11" s="167"/>
      <c r="P11" s="167"/>
      <c r="Q11" s="167"/>
      <c r="R11" s="167"/>
      <c r="S11" s="167"/>
      <c r="T11" s="167"/>
      <c r="U11" s="167"/>
      <c r="V11" s="167"/>
      <c r="W11" s="167"/>
      <c r="X11" s="167"/>
      <c r="Y11" s="167"/>
      <c r="Z11" s="167"/>
    </row>
    <row r="12" spans="1:26" ht="15.75" x14ac:dyDescent="0.25">
      <c r="A12" s="167"/>
      <c r="B12" s="204">
        <v>7</v>
      </c>
      <c r="C12" s="197" t="s">
        <v>394</v>
      </c>
      <c r="D12" s="186"/>
      <c r="E12" s="186"/>
      <c r="F12" s="186"/>
      <c r="G12" s="195">
        <f t="shared" si="0"/>
        <v>0</v>
      </c>
      <c r="H12" s="167"/>
      <c r="I12" s="167"/>
      <c r="J12" s="167"/>
      <c r="K12" s="167"/>
      <c r="L12" s="167"/>
      <c r="M12" s="167"/>
      <c r="N12" s="167"/>
      <c r="O12" s="167"/>
      <c r="P12" s="167"/>
      <c r="Q12" s="167"/>
      <c r="R12" s="167"/>
      <c r="S12" s="167"/>
      <c r="T12" s="167"/>
      <c r="U12" s="167"/>
      <c r="V12" s="167"/>
      <c r="W12" s="167"/>
      <c r="X12" s="167"/>
      <c r="Y12" s="167"/>
      <c r="Z12" s="167"/>
    </row>
    <row r="13" spans="1:26" ht="15.75" x14ac:dyDescent="0.25">
      <c r="A13" s="167"/>
      <c r="B13" s="204">
        <v>8</v>
      </c>
      <c r="C13" s="197" t="s">
        <v>395</v>
      </c>
      <c r="D13" s="186"/>
      <c r="E13" s="186"/>
      <c r="F13" s="186"/>
      <c r="G13" s="195">
        <f t="shared" si="0"/>
        <v>0</v>
      </c>
      <c r="H13" s="167"/>
      <c r="I13" s="167"/>
      <c r="J13" s="167"/>
      <c r="K13" s="167"/>
      <c r="L13" s="167"/>
      <c r="M13" s="167"/>
      <c r="N13" s="167"/>
      <c r="O13" s="167"/>
      <c r="P13" s="167"/>
      <c r="Q13" s="167"/>
      <c r="R13" s="167"/>
      <c r="S13" s="167"/>
      <c r="T13" s="167"/>
      <c r="U13" s="167"/>
      <c r="V13" s="167"/>
      <c r="W13" s="167"/>
      <c r="X13" s="167"/>
      <c r="Y13" s="167"/>
      <c r="Z13" s="167"/>
    </row>
    <row r="14" spans="1:26" ht="15.75" customHeight="1" x14ac:dyDescent="0.25">
      <c r="A14" s="167"/>
      <c r="B14" s="204">
        <v>9</v>
      </c>
      <c r="C14" s="197" t="s">
        <v>396</v>
      </c>
      <c r="D14" s="186"/>
      <c r="E14" s="186"/>
      <c r="F14" s="186"/>
      <c r="G14" s="195">
        <f t="shared" si="0"/>
        <v>0</v>
      </c>
      <c r="H14" s="167"/>
      <c r="I14" s="167"/>
      <c r="J14" s="167"/>
      <c r="K14" s="167"/>
      <c r="L14" s="167"/>
      <c r="M14" s="167"/>
      <c r="N14" s="167"/>
      <c r="O14" s="167"/>
      <c r="P14" s="167"/>
      <c r="Q14" s="167"/>
      <c r="R14" s="167"/>
      <c r="S14" s="167"/>
      <c r="T14" s="167"/>
      <c r="U14" s="167"/>
      <c r="V14" s="167"/>
      <c r="W14" s="167"/>
      <c r="X14" s="167"/>
      <c r="Y14" s="167"/>
      <c r="Z14" s="167"/>
    </row>
    <row r="15" spans="1:26" ht="15.75" customHeight="1" x14ac:dyDescent="0.25">
      <c r="A15" s="167"/>
      <c r="B15" s="205">
        <v>10</v>
      </c>
      <c r="C15" s="199" t="s">
        <v>397</v>
      </c>
      <c r="D15" s="200"/>
      <c r="E15" s="200"/>
      <c r="F15" s="200"/>
      <c r="G15" s="206">
        <f t="shared" si="0"/>
        <v>0</v>
      </c>
      <c r="H15" s="167"/>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311" t="s">
        <v>307</v>
      </c>
      <c r="C16" s="278"/>
      <c r="D16" s="186">
        <f t="shared" ref="D16:G16" si="1">SUM(D6:D15)</f>
        <v>0</v>
      </c>
      <c r="E16" s="186">
        <f t="shared" si="1"/>
        <v>0</v>
      </c>
      <c r="F16" s="186">
        <f t="shared" si="1"/>
        <v>0</v>
      </c>
      <c r="G16" s="186">
        <f t="shared" si="1"/>
        <v>0</v>
      </c>
      <c r="H16" s="167"/>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68" t="s">
        <v>398</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317" t="s">
        <v>267</v>
      </c>
      <c r="C19" s="316" t="s">
        <v>399</v>
      </c>
      <c r="D19" s="315" t="s">
        <v>378</v>
      </c>
      <c r="E19" s="272"/>
      <c r="F19" s="273"/>
      <c r="G19" s="316" t="s">
        <v>307</v>
      </c>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275"/>
      <c r="C20" s="275"/>
      <c r="D20" s="201" t="s">
        <v>304</v>
      </c>
      <c r="E20" s="201" t="s">
        <v>305</v>
      </c>
      <c r="F20" s="201" t="s">
        <v>306</v>
      </c>
      <c r="G20" s="275"/>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202">
        <v>1</v>
      </c>
      <c r="C21" s="203">
        <v>2</v>
      </c>
      <c r="D21" s="203">
        <v>3</v>
      </c>
      <c r="E21" s="203">
        <v>4</v>
      </c>
      <c r="F21" s="203">
        <v>5</v>
      </c>
      <c r="G21" s="203">
        <v>6</v>
      </c>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318">
        <v>1</v>
      </c>
      <c r="C22" s="208" t="s">
        <v>400</v>
      </c>
      <c r="D22" s="312"/>
      <c r="E22" s="312"/>
      <c r="F22" s="312"/>
      <c r="G22" s="319">
        <f>SUM(D22:F23)</f>
        <v>0</v>
      </c>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313"/>
      <c r="C23" s="197" t="s">
        <v>401</v>
      </c>
      <c r="D23" s="313"/>
      <c r="E23" s="313"/>
      <c r="F23" s="313"/>
      <c r="G23" s="313"/>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204">
        <v>2</v>
      </c>
      <c r="C24" s="197" t="s">
        <v>402</v>
      </c>
      <c r="D24" s="186"/>
      <c r="E24" s="186"/>
      <c r="F24" s="186"/>
      <c r="G24" s="197">
        <f t="shared" ref="G24:G25" si="2">SUM(D24:F24)</f>
        <v>0</v>
      </c>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204">
        <v>3</v>
      </c>
      <c r="C25" s="197" t="s">
        <v>403</v>
      </c>
      <c r="D25" s="186"/>
      <c r="E25" s="186"/>
      <c r="F25" s="186"/>
      <c r="G25" s="197">
        <f t="shared" si="2"/>
        <v>0</v>
      </c>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318">
        <v>4</v>
      </c>
      <c r="C26" s="208" t="s">
        <v>403</v>
      </c>
      <c r="D26" s="312"/>
      <c r="E26" s="312"/>
      <c r="F26" s="312"/>
      <c r="G26" s="319">
        <f>SUM(D26:F27)</f>
        <v>0</v>
      </c>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313"/>
      <c r="C27" s="197" t="s">
        <v>404</v>
      </c>
      <c r="D27" s="313"/>
      <c r="E27" s="313"/>
      <c r="F27" s="313"/>
      <c r="G27" s="313"/>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318">
        <v>5</v>
      </c>
      <c r="C28" s="208" t="s">
        <v>405</v>
      </c>
      <c r="D28" s="312"/>
      <c r="E28" s="312"/>
      <c r="F28" s="312"/>
      <c r="G28" s="319">
        <f>SUM(D28:F29)</f>
        <v>0</v>
      </c>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313"/>
      <c r="C29" s="197" t="s">
        <v>406</v>
      </c>
      <c r="D29" s="313"/>
      <c r="E29" s="313"/>
      <c r="F29" s="313"/>
      <c r="G29" s="313"/>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204">
        <v>6</v>
      </c>
      <c r="C30" s="197" t="s">
        <v>407</v>
      </c>
      <c r="D30" s="186"/>
      <c r="E30" s="186"/>
      <c r="F30" s="186"/>
      <c r="G30" s="197">
        <f t="shared" ref="G30:G31" si="3">SUM(D30:F30)</f>
        <v>0</v>
      </c>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204">
        <v>7</v>
      </c>
      <c r="C31" s="197" t="s">
        <v>408</v>
      </c>
      <c r="D31" s="186"/>
      <c r="E31" s="186"/>
      <c r="F31" s="186"/>
      <c r="G31" s="197">
        <f t="shared" si="3"/>
        <v>0</v>
      </c>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318">
        <v>8</v>
      </c>
      <c r="C32" s="208" t="s">
        <v>409</v>
      </c>
      <c r="D32" s="312"/>
      <c r="E32" s="312"/>
      <c r="F32" s="312"/>
      <c r="G32" s="319">
        <f>SUM(D32:F33)</f>
        <v>0</v>
      </c>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313"/>
      <c r="C33" s="208" t="s">
        <v>410</v>
      </c>
      <c r="D33" s="313"/>
      <c r="E33" s="313"/>
      <c r="F33" s="313"/>
      <c r="G33" s="313"/>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207">
        <v>9</v>
      </c>
      <c r="C34" s="209" t="s">
        <v>411</v>
      </c>
      <c r="D34" s="320"/>
      <c r="E34" s="320"/>
      <c r="F34" s="320"/>
      <c r="G34" s="321">
        <f>SUM(D34:F35)</f>
        <v>0</v>
      </c>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210"/>
      <c r="C35" s="211" t="s">
        <v>412</v>
      </c>
      <c r="D35" s="313"/>
      <c r="E35" s="313"/>
      <c r="F35" s="313"/>
      <c r="G35" s="313"/>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318">
        <v>10</v>
      </c>
      <c r="C36" s="208" t="s">
        <v>409</v>
      </c>
      <c r="D36" s="312"/>
      <c r="E36" s="312"/>
      <c r="F36" s="312"/>
      <c r="G36" s="321">
        <f>SUM(D36:F37)</f>
        <v>0</v>
      </c>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275"/>
      <c r="C37" s="199" t="s">
        <v>413</v>
      </c>
      <c r="D37" s="275"/>
      <c r="E37" s="275"/>
      <c r="F37" s="275"/>
      <c r="G37" s="275"/>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311" t="s">
        <v>307</v>
      </c>
      <c r="C38" s="278"/>
      <c r="D38" s="186">
        <f t="shared" ref="D38:G38" si="4">SUM(D22:D37)</f>
        <v>0</v>
      </c>
      <c r="E38" s="186">
        <f t="shared" si="4"/>
        <v>0</v>
      </c>
      <c r="F38" s="186">
        <f t="shared" si="4"/>
        <v>0</v>
      </c>
      <c r="G38" s="186">
        <f t="shared" si="4"/>
        <v>0</v>
      </c>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row>
    <row r="222" spans="1:26" ht="15.75" customHeight="1" x14ac:dyDescent="0.25">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row>
    <row r="223" spans="1:26" ht="15.75" customHeight="1" x14ac:dyDescent="0.25">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row>
    <row r="224" spans="1:26" ht="15.75" customHeight="1" x14ac:dyDescent="0.25">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row>
    <row r="225" spans="1:26" ht="15.75" customHeight="1" x14ac:dyDescent="0.25">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row>
    <row r="226" spans="1:26" ht="15.75" customHeight="1" x14ac:dyDescent="0.25">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row>
    <row r="227" spans="1:26" ht="15.75" customHeight="1" x14ac:dyDescent="0.25">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row>
    <row r="228" spans="1:26" ht="15.75" customHeight="1" x14ac:dyDescent="0.25">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row>
    <row r="229" spans="1:26" ht="15.75" customHeight="1" x14ac:dyDescent="0.25">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row>
    <row r="230" spans="1:26" ht="15.75" customHeight="1" x14ac:dyDescent="0.25">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row>
    <row r="231" spans="1:26" ht="15.75" customHeight="1" x14ac:dyDescent="0.25">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row>
    <row r="232" spans="1:26" ht="15.75" customHeight="1" x14ac:dyDescent="0.25">
      <c r="A232" s="167"/>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row>
    <row r="233" spans="1:26" ht="15.75" customHeight="1" x14ac:dyDescent="0.25">
      <c r="A233" s="167"/>
      <c r="B233" s="167"/>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row>
    <row r="234" spans="1:26" ht="15.75" customHeight="1" x14ac:dyDescent="0.25">
      <c r="A234" s="167"/>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row>
    <row r="235" spans="1:26" ht="15.75" customHeight="1" x14ac:dyDescent="0.25">
      <c r="A235" s="167"/>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row>
    <row r="236" spans="1:26" ht="15.75" customHeight="1" x14ac:dyDescent="0.25">
      <c r="A236" s="167"/>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row>
    <row r="237" spans="1:26" ht="15.75" customHeight="1" x14ac:dyDescent="0.25">
      <c r="A237" s="167"/>
      <c r="B237" s="167"/>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row>
    <row r="238" spans="1:26" ht="15.75" customHeight="1" x14ac:dyDescent="0.25">
      <c r="A238" s="167"/>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row>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9">
    <mergeCell ref="B28:B29"/>
    <mergeCell ref="D28:D29"/>
    <mergeCell ref="E28:E29"/>
    <mergeCell ref="F28:F29"/>
    <mergeCell ref="G28:G29"/>
    <mergeCell ref="B38:C38"/>
    <mergeCell ref="F32:F33"/>
    <mergeCell ref="G32:G33"/>
    <mergeCell ref="F34:F35"/>
    <mergeCell ref="G34:G35"/>
    <mergeCell ref="F36:F37"/>
    <mergeCell ref="G36:G37"/>
    <mergeCell ref="B32:B33"/>
    <mergeCell ref="D34:D35"/>
    <mergeCell ref="E34:E35"/>
    <mergeCell ref="B36:B37"/>
    <mergeCell ref="D36:D37"/>
    <mergeCell ref="E36:E37"/>
    <mergeCell ref="G22:G23"/>
    <mergeCell ref="D26:D27"/>
    <mergeCell ref="G26:G27"/>
    <mergeCell ref="D32:D33"/>
    <mergeCell ref="E32:E33"/>
    <mergeCell ref="E26:E27"/>
    <mergeCell ref="F26:F27"/>
    <mergeCell ref="B22:B23"/>
    <mergeCell ref="D22:D23"/>
    <mergeCell ref="E22:E23"/>
    <mergeCell ref="F22:F23"/>
    <mergeCell ref="B26:B27"/>
    <mergeCell ref="D19:F19"/>
    <mergeCell ref="G19:G20"/>
    <mergeCell ref="B3:B4"/>
    <mergeCell ref="C3:C4"/>
    <mergeCell ref="D3:F3"/>
    <mergeCell ref="G3:G4"/>
    <mergeCell ref="B16:C16"/>
    <mergeCell ref="B19:B20"/>
    <mergeCell ref="C19:C20"/>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1000"/>
  <sheetViews>
    <sheetView workbookViewId="0"/>
  </sheetViews>
  <sheetFormatPr defaultColWidth="11.25" defaultRowHeight="15" customHeight="1" x14ac:dyDescent="0.25"/>
  <cols>
    <col min="1" max="1" width="9.25" customWidth="1"/>
    <col min="2" max="2" width="5.125" customWidth="1"/>
    <col min="3" max="3" width="19.75" customWidth="1"/>
    <col min="4" max="4" width="36.125" customWidth="1"/>
    <col min="5" max="5" width="14.125" customWidth="1"/>
    <col min="6" max="6" width="9.25" customWidth="1"/>
    <col min="7" max="25" width="12.125" customWidth="1"/>
  </cols>
  <sheetData>
    <row r="1" spans="1:25" ht="15.75" x14ac:dyDescent="0.25">
      <c r="A1" s="4"/>
      <c r="B1" s="167"/>
      <c r="C1" s="167"/>
      <c r="D1" s="167"/>
      <c r="E1" s="167"/>
      <c r="F1" s="167"/>
      <c r="G1" s="167"/>
      <c r="H1" s="167"/>
      <c r="I1" s="167"/>
      <c r="J1" s="167"/>
      <c r="K1" s="167"/>
      <c r="L1" s="167"/>
      <c r="M1" s="167"/>
      <c r="N1" s="167"/>
      <c r="O1" s="167"/>
      <c r="P1" s="167"/>
      <c r="Q1" s="167"/>
      <c r="R1" s="167"/>
      <c r="S1" s="167"/>
      <c r="T1" s="167"/>
      <c r="U1" s="167"/>
      <c r="V1" s="167"/>
      <c r="W1" s="167"/>
      <c r="X1" s="167"/>
      <c r="Y1" s="167"/>
    </row>
    <row r="2" spans="1:25" ht="15.75" x14ac:dyDescent="0.25">
      <c r="A2" s="167"/>
      <c r="B2" s="168" t="s">
        <v>414</v>
      </c>
      <c r="C2" s="167"/>
      <c r="D2" s="167"/>
      <c r="E2" s="167"/>
      <c r="F2" s="167"/>
      <c r="G2" s="167"/>
      <c r="H2" s="167"/>
      <c r="I2" s="167"/>
      <c r="J2" s="167"/>
      <c r="K2" s="167"/>
      <c r="L2" s="167"/>
      <c r="M2" s="167"/>
      <c r="N2" s="167"/>
      <c r="O2" s="167"/>
      <c r="P2" s="167"/>
      <c r="Q2" s="167"/>
      <c r="R2" s="167"/>
      <c r="S2" s="167"/>
      <c r="T2" s="167"/>
      <c r="U2" s="167"/>
      <c r="V2" s="167"/>
      <c r="W2" s="167"/>
      <c r="X2" s="167"/>
      <c r="Y2" s="167"/>
    </row>
    <row r="3" spans="1:25"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row>
    <row r="4" spans="1:25" ht="22.5" customHeight="1" x14ac:dyDescent="0.25">
      <c r="A4" s="167"/>
      <c r="B4" s="289" t="s">
        <v>267</v>
      </c>
      <c r="C4" s="274" t="s">
        <v>317</v>
      </c>
      <c r="D4" s="274" t="s">
        <v>415</v>
      </c>
      <c r="E4" s="274" t="s">
        <v>416</v>
      </c>
      <c r="F4" s="167"/>
      <c r="G4" s="167"/>
      <c r="H4" s="167"/>
      <c r="I4" s="167"/>
      <c r="J4" s="167"/>
      <c r="K4" s="167"/>
      <c r="L4" s="167"/>
      <c r="M4" s="167"/>
      <c r="N4" s="167"/>
      <c r="O4" s="167"/>
      <c r="P4" s="167"/>
      <c r="Q4" s="167"/>
      <c r="R4" s="167"/>
      <c r="S4" s="167"/>
      <c r="T4" s="167"/>
      <c r="U4" s="167"/>
      <c r="V4" s="167"/>
      <c r="W4" s="167"/>
      <c r="X4" s="167"/>
      <c r="Y4" s="167"/>
    </row>
    <row r="5" spans="1:25" ht="15.75" x14ac:dyDescent="0.25">
      <c r="A5" s="167"/>
      <c r="B5" s="275"/>
      <c r="C5" s="275"/>
      <c r="D5" s="275"/>
      <c r="E5" s="275"/>
      <c r="F5" s="167"/>
      <c r="G5" s="167"/>
      <c r="H5" s="167"/>
      <c r="I5" s="167"/>
      <c r="J5" s="167"/>
      <c r="K5" s="167"/>
      <c r="L5" s="167"/>
      <c r="M5" s="167"/>
      <c r="N5" s="167"/>
      <c r="O5" s="167"/>
      <c r="P5" s="167"/>
      <c r="Q5" s="167"/>
      <c r="R5" s="167"/>
      <c r="S5" s="167"/>
      <c r="T5" s="167"/>
      <c r="U5" s="167"/>
      <c r="V5" s="167"/>
      <c r="W5" s="167"/>
      <c r="X5" s="167"/>
      <c r="Y5" s="167"/>
    </row>
    <row r="6" spans="1:25" ht="15.75" x14ac:dyDescent="0.25">
      <c r="A6" s="167"/>
      <c r="B6" s="212">
        <v>1</v>
      </c>
      <c r="C6" s="130">
        <v>2</v>
      </c>
      <c r="D6" s="130">
        <v>3</v>
      </c>
      <c r="E6" s="130">
        <v>4</v>
      </c>
      <c r="F6" s="167"/>
      <c r="G6" s="167"/>
      <c r="H6" s="167"/>
      <c r="I6" s="167"/>
      <c r="J6" s="167"/>
      <c r="K6" s="167"/>
      <c r="L6" s="167"/>
      <c r="M6" s="167"/>
      <c r="N6" s="167"/>
      <c r="O6" s="167"/>
      <c r="P6" s="167"/>
      <c r="Q6" s="167"/>
      <c r="R6" s="167"/>
      <c r="S6" s="167"/>
      <c r="T6" s="167"/>
      <c r="U6" s="167"/>
      <c r="V6" s="167"/>
      <c r="W6" s="167"/>
      <c r="X6" s="167"/>
      <c r="Y6" s="167"/>
    </row>
    <row r="7" spans="1:25" ht="15.75" x14ac:dyDescent="0.25">
      <c r="A7" s="167"/>
      <c r="B7" s="213">
        <v>1</v>
      </c>
      <c r="C7" s="186"/>
      <c r="D7" s="186"/>
      <c r="E7" s="186"/>
      <c r="F7" s="167"/>
      <c r="G7" s="167"/>
      <c r="H7" s="167"/>
      <c r="I7" s="167"/>
      <c r="J7" s="167"/>
      <c r="K7" s="167"/>
      <c r="L7" s="167"/>
      <c r="M7" s="167"/>
      <c r="N7" s="167"/>
      <c r="O7" s="167"/>
      <c r="P7" s="167"/>
      <c r="Q7" s="167"/>
      <c r="R7" s="167"/>
      <c r="S7" s="167"/>
      <c r="T7" s="167"/>
      <c r="U7" s="167"/>
      <c r="V7" s="167"/>
      <c r="W7" s="167"/>
      <c r="X7" s="167"/>
      <c r="Y7" s="167"/>
    </row>
    <row r="8" spans="1:25" ht="15.75" x14ac:dyDescent="0.25">
      <c r="A8" s="167"/>
      <c r="B8" s="213">
        <v>2</v>
      </c>
      <c r="C8" s="186"/>
      <c r="D8" s="186"/>
      <c r="E8" s="186"/>
      <c r="F8" s="167"/>
      <c r="G8" s="167"/>
      <c r="H8" s="167"/>
      <c r="I8" s="167"/>
      <c r="J8" s="167"/>
      <c r="K8" s="167"/>
      <c r="L8" s="167"/>
      <c r="M8" s="167"/>
      <c r="N8" s="167"/>
      <c r="O8" s="167"/>
      <c r="P8" s="167"/>
      <c r="Q8" s="167"/>
      <c r="R8" s="167"/>
      <c r="S8" s="167"/>
      <c r="T8" s="167"/>
      <c r="U8" s="167"/>
      <c r="V8" s="167"/>
      <c r="W8" s="167"/>
      <c r="X8" s="167"/>
      <c r="Y8" s="167"/>
    </row>
    <row r="9" spans="1:25" ht="15.75" x14ac:dyDescent="0.25">
      <c r="A9" s="167"/>
      <c r="B9" s="213">
        <v>3</v>
      </c>
      <c r="C9" s="186"/>
      <c r="D9" s="186"/>
      <c r="E9" s="186"/>
      <c r="F9" s="167"/>
      <c r="G9" s="167"/>
      <c r="H9" s="167"/>
      <c r="I9" s="167"/>
      <c r="J9" s="167"/>
      <c r="K9" s="167"/>
      <c r="L9" s="167"/>
      <c r="M9" s="167"/>
      <c r="N9" s="167"/>
      <c r="O9" s="167"/>
      <c r="P9" s="167"/>
      <c r="Q9" s="167"/>
      <c r="R9" s="167"/>
      <c r="S9" s="167"/>
      <c r="T9" s="167"/>
      <c r="U9" s="167"/>
      <c r="V9" s="167"/>
      <c r="W9" s="167"/>
      <c r="X9" s="167"/>
      <c r="Y9" s="167"/>
    </row>
    <row r="10" spans="1:25" ht="15.75" x14ac:dyDescent="0.25">
      <c r="A10" s="167"/>
      <c r="B10" s="213">
        <v>4</v>
      </c>
      <c r="C10" s="186"/>
      <c r="D10" s="186"/>
      <c r="E10" s="186"/>
      <c r="F10" s="167"/>
      <c r="G10" s="167"/>
      <c r="H10" s="167"/>
      <c r="I10" s="167"/>
      <c r="J10" s="167"/>
      <c r="K10" s="167"/>
      <c r="L10" s="167"/>
      <c r="M10" s="167"/>
      <c r="N10" s="167"/>
      <c r="O10" s="167"/>
      <c r="P10" s="167"/>
      <c r="Q10" s="167"/>
      <c r="R10" s="167"/>
      <c r="S10" s="167"/>
      <c r="T10" s="167"/>
      <c r="U10" s="167"/>
      <c r="V10" s="167"/>
      <c r="W10" s="167"/>
      <c r="X10" s="167"/>
      <c r="Y10" s="167"/>
    </row>
    <row r="11" spans="1:25" ht="15.75" x14ac:dyDescent="0.25">
      <c r="A11" s="167"/>
      <c r="B11" s="213">
        <v>5</v>
      </c>
      <c r="C11" s="186"/>
      <c r="D11" s="186"/>
      <c r="E11" s="186"/>
      <c r="F11" s="167"/>
      <c r="G11" s="167"/>
      <c r="H11" s="167"/>
      <c r="I11" s="167"/>
      <c r="J11" s="167"/>
      <c r="K11" s="167"/>
      <c r="L11" s="167"/>
      <c r="M11" s="167"/>
      <c r="N11" s="167"/>
      <c r="O11" s="167"/>
      <c r="P11" s="167"/>
      <c r="Q11" s="167"/>
      <c r="R11" s="167"/>
      <c r="S11" s="167"/>
      <c r="T11" s="167"/>
      <c r="U11" s="167"/>
      <c r="V11" s="167"/>
      <c r="W11" s="167"/>
      <c r="X11" s="167"/>
      <c r="Y11" s="167"/>
    </row>
    <row r="12" spans="1:25" ht="15.75" x14ac:dyDescent="0.25">
      <c r="A12" s="167"/>
      <c r="B12" s="214" t="s">
        <v>281</v>
      </c>
      <c r="C12" s="200"/>
      <c r="D12" s="200"/>
      <c r="E12" s="200"/>
      <c r="F12" s="167"/>
      <c r="G12" s="167"/>
      <c r="H12" s="167"/>
      <c r="I12" s="167"/>
      <c r="J12" s="167"/>
      <c r="K12" s="167"/>
      <c r="L12" s="167"/>
      <c r="M12" s="167"/>
      <c r="N12" s="167"/>
      <c r="O12" s="167"/>
      <c r="P12" s="167"/>
      <c r="Q12" s="167"/>
      <c r="R12" s="167"/>
      <c r="S12" s="167"/>
      <c r="T12" s="167"/>
      <c r="U12" s="167"/>
      <c r="V12" s="167"/>
      <c r="W12" s="167"/>
      <c r="X12" s="167"/>
      <c r="Y12" s="167"/>
    </row>
    <row r="13" spans="1:25" ht="15.75" x14ac:dyDescent="0.25">
      <c r="A13" s="167"/>
      <c r="B13" s="311" t="s">
        <v>307</v>
      </c>
      <c r="C13" s="278"/>
      <c r="D13" s="186"/>
      <c r="E13" s="186">
        <f>SUM(E7:E12)</f>
        <v>0</v>
      </c>
      <c r="F13" s="167"/>
      <c r="G13" s="167"/>
      <c r="H13" s="167"/>
      <c r="I13" s="167"/>
      <c r="J13" s="167"/>
      <c r="K13" s="167"/>
      <c r="L13" s="167"/>
      <c r="M13" s="167"/>
      <c r="N13" s="167"/>
      <c r="O13" s="167"/>
      <c r="P13" s="167"/>
      <c r="Q13" s="167"/>
      <c r="R13" s="167"/>
      <c r="S13" s="167"/>
      <c r="T13" s="167"/>
      <c r="U13" s="167"/>
      <c r="V13" s="167"/>
      <c r="W13" s="167"/>
      <c r="X13" s="167"/>
      <c r="Y13" s="167"/>
    </row>
    <row r="14" spans="1:25" ht="15.75" x14ac:dyDescent="0.25">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row>
    <row r="15" spans="1:25" ht="15.75" x14ac:dyDescent="0.25">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row>
    <row r="16" spans="1:25" ht="15.75" x14ac:dyDescent="0.2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row>
    <row r="17" spans="1:25" ht="15.75" x14ac:dyDescent="0.2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row>
    <row r="18" spans="1:25" ht="15.75" x14ac:dyDescent="0.25">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row>
    <row r="19" spans="1:25"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row>
    <row r="20" spans="1:25"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row>
    <row r="21" spans="1:25"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row>
    <row r="22" spans="1:25"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row>
    <row r="23" spans="1:25"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row>
    <row r="24" spans="1:25"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row>
    <row r="25" spans="1:25"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row>
    <row r="26" spans="1:25"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row>
    <row r="27" spans="1:25"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row>
    <row r="28" spans="1:25"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row>
    <row r="29" spans="1:25"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row>
    <row r="30" spans="1:25"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row>
    <row r="31" spans="1:25"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row>
    <row r="32" spans="1:25"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row>
    <row r="33" spans="1:25"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row>
    <row r="34" spans="1:25"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row>
    <row r="35" spans="1:25"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row>
    <row r="36" spans="1:25"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row>
    <row r="37" spans="1:25"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row>
    <row r="38" spans="1:25"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row>
    <row r="39" spans="1:25"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row>
    <row r="40" spans="1:25"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row>
    <row r="41" spans="1:25"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row>
    <row r="42" spans="1:25"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row>
    <row r="43" spans="1:25"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row>
    <row r="44" spans="1:25"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row>
    <row r="45" spans="1:25"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row>
    <row r="46" spans="1:25"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row>
    <row r="47" spans="1:25"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row>
    <row r="48" spans="1:25"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row>
    <row r="49" spans="1:25"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row>
    <row r="50" spans="1:25"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row>
    <row r="51" spans="1:25"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row>
    <row r="52" spans="1:25"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row>
    <row r="53" spans="1:25"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row>
    <row r="54" spans="1:25"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row>
    <row r="55" spans="1:25"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row>
    <row r="56" spans="1:25"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row>
    <row r="57" spans="1:25"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row>
    <row r="58" spans="1:25"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row>
    <row r="59" spans="1:25"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row>
    <row r="60" spans="1:25"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row>
    <row r="61" spans="1:25"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row>
    <row r="62" spans="1:25"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row>
    <row r="63" spans="1:25"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row>
    <row r="64" spans="1:25"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row>
    <row r="65" spans="1:25"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row>
    <row r="66" spans="1:25"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row>
    <row r="67" spans="1:25"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row>
    <row r="68" spans="1:25"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row>
    <row r="69" spans="1:25"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row>
    <row r="70" spans="1:25"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row>
    <row r="71" spans="1:25"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row>
    <row r="72" spans="1:25"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row>
    <row r="73" spans="1:25"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row>
    <row r="74" spans="1:25"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row>
    <row r="75" spans="1:25"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row>
    <row r="76" spans="1:25"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row>
    <row r="77" spans="1:25"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row>
    <row r="78" spans="1:25"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row>
    <row r="79" spans="1:25"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row>
    <row r="80" spans="1:25"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row>
    <row r="81" spans="1:25"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row>
    <row r="82" spans="1:25"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row>
    <row r="83" spans="1:25"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row>
    <row r="84" spans="1:25"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row>
    <row r="85" spans="1:25"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row>
    <row r="86" spans="1:25"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row>
    <row r="87" spans="1:25"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row>
    <row r="88" spans="1:25"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row>
    <row r="89" spans="1:25"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row>
    <row r="90" spans="1:25"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row>
    <row r="91" spans="1:25"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row>
    <row r="92" spans="1:25"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row>
    <row r="93" spans="1:25"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row>
    <row r="94" spans="1:25"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row>
    <row r="95" spans="1:25"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row>
    <row r="96" spans="1:25"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row>
    <row r="97" spans="1:25"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row>
    <row r="98" spans="1:25"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row>
    <row r="99" spans="1:25"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row>
    <row r="100" spans="1:25"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row>
    <row r="101" spans="1:25"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row>
    <row r="102" spans="1:25"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row>
    <row r="103" spans="1:25"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row>
    <row r="104" spans="1:25"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row>
    <row r="105" spans="1:25"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row>
    <row r="106" spans="1:25"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row>
    <row r="107" spans="1:25"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row>
    <row r="108" spans="1:25"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row>
    <row r="109" spans="1:25"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row>
    <row r="110" spans="1:25"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row>
    <row r="111" spans="1:25"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row>
    <row r="112" spans="1:25"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row>
    <row r="113" spans="1:25"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row>
    <row r="114" spans="1:25"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row>
    <row r="115" spans="1:25"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row>
    <row r="116" spans="1:25"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row>
    <row r="117" spans="1:25"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row>
    <row r="118" spans="1:25"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row>
    <row r="119" spans="1:25"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row>
    <row r="120" spans="1:25"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row>
    <row r="121" spans="1:25"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row>
    <row r="122" spans="1:25"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row>
    <row r="123" spans="1:25"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row>
    <row r="124" spans="1:25"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row>
    <row r="125" spans="1:25"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row>
    <row r="126" spans="1:25"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row>
    <row r="127" spans="1:25"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row>
    <row r="128" spans="1:25"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row>
    <row r="129" spans="1:25"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row>
    <row r="130" spans="1:25"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row>
    <row r="131" spans="1:25"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row>
    <row r="132" spans="1:25"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row>
    <row r="133" spans="1:25"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row>
    <row r="134" spans="1:25"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row>
    <row r="135" spans="1:25"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row>
    <row r="136" spans="1:25"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row>
    <row r="137" spans="1:25"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row>
    <row r="138" spans="1:25"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row>
    <row r="139" spans="1:25"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row>
    <row r="140" spans="1:25"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row>
    <row r="141" spans="1:25"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row>
    <row r="142" spans="1:25"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row>
    <row r="143" spans="1:25"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row>
    <row r="144" spans="1:25"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row>
    <row r="145" spans="1:25"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row>
    <row r="146" spans="1:25"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row>
    <row r="147" spans="1:25"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row>
    <row r="148" spans="1:25"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row>
    <row r="149" spans="1:25"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row>
    <row r="150" spans="1:25"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row>
    <row r="151" spans="1:25"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row>
    <row r="152" spans="1:25"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row>
    <row r="153" spans="1:25"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row>
    <row r="154" spans="1:25"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row>
    <row r="155" spans="1:25"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row>
    <row r="156" spans="1:25"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row>
    <row r="157" spans="1:25"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row>
    <row r="158" spans="1:25"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row>
    <row r="159" spans="1:25"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row>
    <row r="160" spans="1:25"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row>
    <row r="161" spans="1:25"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row>
    <row r="162" spans="1:25"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row>
    <row r="163" spans="1:25"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row>
    <row r="164" spans="1:25"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row>
    <row r="165" spans="1:25"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row>
    <row r="166" spans="1:25"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row>
    <row r="167" spans="1:25"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row>
    <row r="168" spans="1:25"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row>
    <row r="169" spans="1:25"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row>
    <row r="170" spans="1:25"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row>
    <row r="171" spans="1:25"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row>
    <row r="172" spans="1:25"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row>
    <row r="173" spans="1:25"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row>
    <row r="174" spans="1:25"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row>
    <row r="175" spans="1:25"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row>
    <row r="176" spans="1:25"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row>
    <row r="177" spans="1:25"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row>
    <row r="178" spans="1:25"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row>
    <row r="179" spans="1:25"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row>
    <row r="180" spans="1:25"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row>
    <row r="181" spans="1:25"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row>
    <row r="182" spans="1:25"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row>
    <row r="183" spans="1:25"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row>
    <row r="184" spans="1:25"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row>
    <row r="185" spans="1:25"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row>
    <row r="186" spans="1:25"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row>
    <row r="187" spans="1:25"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row>
    <row r="188" spans="1:25"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row>
    <row r="189" spans="1:25"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row>
    <row r="190" spans="1:25"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row>
    <row r="191" spans="1:25"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row>
    <row r="192" spans="1:25"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row>
    <row r="193" spans="1:25"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row>
    <row r="194" spans="1:25"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row>
    <row r="195" spans="1:25"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row>
    <row r="196" spans="1:25"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row>
    <row r="197" spans="1:25"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row>
    <row r="198" spans="1:25"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row>
    <row r="199" spans="1:25"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row>
    <row r="200" spans="1:25"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row>
    <row r="201" spans="1:25"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row>
    <row r="202" spans="1:25"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row>
    <row r="203" spans="1:25"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row>
    <row r="204" spans="1:25"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row>
    <row r="205" spans="1:25"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row>
    <row r="206" spans="1:25"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row>
    <row r="207" spans="1:25"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row>
    <row r="208" spans="1:25"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row>
    <row r="209" spans="1:25"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row>
    <row r="210" spans="1:25"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row>
    <row r="211" spans="1:25"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row>
    <row r="212" spans="1:25"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row>
    <row r="213" spans="1:25"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row>
    <row r="214" spans="1:25"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row>
    <row r="215" spans="1:25"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row>
    <row r="216" spans="1:25"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row>
    <row r="217" spans="1:25"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row>
    <row r="218" spans="1:25"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row>
    <row r="219" spans="1:25"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row>
    <row r="220" spans="1:25"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row>
    <row r="221" spans="1:25" ht="15.75" customHeight="1" x14ac:dyDescent="0.25"/>
    <row r="222" spans="1:25" ht="15.75" customHeight="1" x14ac:dyDescent="0.25"/>
    <row r="223" spans="1:25" ht="15.75" customHeight="1" x14ac:dyDescent="0.25"/>
    <row r="224" spans="1:25"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B4:B5"/>
    <mergeCell ref="C4:C5"/>
    <mergeCell ref="D4:D5"/>
    <mergeCell ref="E4:E5"/>
    <mergeCell ref="B13:C13"/>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1000"/>
  <sheetViews>
    <sheetView workbookViewId="0"/>
  </sheetViews>
  <sheetFormatPr defaultColWidth="11.25" defaultRowHeight="15" customHeight="1" x14ac:dyDescent="0.25"/>
  <cols>
    <col min="1" max="1" width="9.25" customWidth="1"/>
    <col min="2" max="2" width="5.125" customWidth="1"/>
    <col min="3" max="3" width="39.875" customWidth="1"/>
    <col min="4" max="4" width="9.25" customWidth="1"/>
    <col min="5" max="5" width="16.125" customWidth="1"/>
    <col min="6" max="6" width="9.25" customWidth="1"/>
    <col min="7" max="25" width="12.125" customWidth="1"/>
  </cols>
  <sheetData>
    <row r="1" spans="1:25"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row>
    <row r="2" spans="1:25" ht="15.75" x14ac:dyDescent="0.25">
      <c r="A2" s="167"/>
      <c r="B2" s="168" t="s">
        <v>417</v>
      </c>
      <c r="C2" s="167"/>
      <c r="D2" s="167"/>
      <c r="E2" s="167"/>
      <c r="F2" s="167"/>
      <c r="G2" s="167"/>
      <c r="H2" s="167"/>
      <c r="I2" s="167"/>
      <c r="J2" s="167"/>
      <c r="K2" s="167"/>
      <c r="L2" s="167"/>
      <c r="M2" s="167"/>
      <c r="N2" s="167"/>
      <c r="O2" s="167"/>
      <c r="P2" s="167"/>
      <c r="Q2" s="167"/>
      <c r="R2" s="167"/>
      <c r="S2" s="167"/>
      <c r="T2" s="167"/>
      <c r="U2" s="167"/>
      <c r="V2" s="167"/>
      <c r="W2" s="167"/>
      <c r="X2" s="167"/>
      <c r="Y2" s="167"/>
    </row>
    <row r="3" spans="1:25" ht="15.75" x14ac:dyDescent="0.25">
      <c r="A3" s="167"/>
      <c r="B3" s="215" t="s">
        <v>3</v>
      </c>
      <c r="C3" s="216" t="s">
        <v>418</v>
      </c>
      <c r="D3" s="216" t="s">
        <v>374</v>
      </c>
      <c r="E3" s="216" t="s">
        <v>419</v>
      </c>
      <c r="F3" s="167"/>
      <c r="G3" s="167"/>
      <c r="H3" s="167"/>
      <c r="I3" s="167"/>
      <c r="J3" s="167"/>
      <c r="K3" s="167"/>
      <c r="L3" s="167"/>
      <c r="M3" s="167"/>
      <c r="N3" s="167"/>
      <c r="O3" s="167"/>
      <c r="P3" s="167"/>
      <c r="Q3" s="167"/>
      <c r="R3" s="167"/>
      <c r="S3" s="167"/>
      <c r="T3" s="167"/>
      <c r="U3" s="167"/>
      <c r="V3" s="167"/>
      <c r="W3" s="167"/>
      <c r="X3" s="167"/>
      <c r="Y3" s="167"/>
    </row>
    <row r="4" spans="1:25" ht="15.75" x14ac:dyDescent="0.25">
      <c r="A4" s="167"/>
      <c r="B4" s="217">
        <v>1</v>
      </c>
      <c r="C4" s="218">
        <v>2</v>
      </c>
      <c r="D4" s="218">
        <v>3</v>
      </c>
      <c r="E4" s="218">
        <v>4</v>
      </c>
      <c r="F4" s="167"/>
      <c r="G4" s="167"/>
      <c r="H4" s="167"/>
      <c r="I4" s="167"/>
      <c r="J4" s="167"/>
      <c r="K4" s="167"/>
      <c r="L4" s="167"/>
      <c r="M4" s="167"/>
      <c r="N4" s="167"/>
      <c r="O4" s="167"/>
      <c r="P4" s="167"/>
      <c r="Q4" s="167"/>
      <c r="R4" s="167"/>
      <c r="S4" s="167"/>
      <c r="T4" s="167"/>
      <c r="U4" s="167"/>
      <c r="V4" s="167"/>
      <c r="W4" s="167"/>
      <c r="X4" s="167"/>
      <c r="Y4" s="167"/>
    </row>
    <row r="5" spans="1:25" ht="15.75" x14ac:dyDescent="0.25">
      <c r="A5" s="167"/>
      <c r="B5" s="322" t="s">
        <v>420</v>
      </c>
      <c r="C5" s="220" t="s">
        <v>421</v>
      </c>
      <c r="D5" s="312"/>
      <c r="E5" s="312"/>
      <c r="F5" s="167"/>
      <c r="G5" s="167"/>
      <c r="H5" s="167"/>
      <c r="I5" s="167"/>
      <c r="J5" s="167"/>
      <c r="K5" s="167"/>
      <c r="L5" s="167"/>
      <c r="M5" s="167"/>
      <c r="N5" s="167"/>
      <c r="O5" s="167"/>
      <c r="P5" s="167"/>
      <c r="Q5" s="167"/>
      <c r="R5" s="167"/>
      <c r="S5" s="167"/>
      <c r="T5" s="167"/>
      <c r="U5" s="167"/>
      <c r="V5" s="167"/>
      <c r="W5" s="167"/>
      <c r="X5" s="167"/>
      <c r="Y5" s="167"/>
    </row>
    <row r="6" spans="1:25" ht="15.75" x14ac:dyDescent="0.25">
      <c r="A6" s="167"/>
      <c r="B6" s="280"/>
      <c r="C6" s="193" t="s">
        <v>422</v>
      </c>
      <c r="D6" s="280"/>
      <c r="E6" s="280"/>
      <c r="F6" s="167"/>
      <c r="G6" s="167"/>
      <c r="H6" s="167"/>
      <c r="I6" s="167"/>
      <c r="J6" s="167"/>
      <c r="K6" s="167"/>
      <c r="L6" s="167"/>
      <c r="M6" s="167"/>
      <c r="N6" s="167"/>
      <c r="O6" s="167"/>
      <c r="P6" s="167"/>
      <c r="Q6" s="167"/>
      <c r="R6" s="167"/>
      <c r="S6" s="167"/>
      <c r="T6" s="167"/>
      <c r="U6" s="167"/>
      <c r="V6" s="167"/>
      <c r="W6" s="167"/>
      <c r="X6" s="167"/>
      <c r="Y6" s="167"/>
    </row>
    <row r="7" spans="1:25" ht="15.75" x14ac:dyDescent="0.25">
      <c r="A7" s="167"/>
      <c r="B7" s="313"/>
      <c r="C7" s="195" t="s">
        <v>423</v>
      </c>
      <c r="D7" s="313"/>
      <c r="E7" s="313"/>
      <c r="F7" s="167"/>
      <c r="G7" s="167"/>
      <c r="H7" s="167"/>
      <c r="I7" s="167"/>
      <c r="J7" s="167"/>
      <c r="K7" s="167"/>
      <c r="L7" s="167"/>
      <c r="M7" s="167"/>
      <c r="N7" s="167"/>
      <c r="O7" s="167"/>
      <c r="P7" s="167"/>
      <c r="Q7" s="167"/>
      <c r="R7" s="167"/>
      <c r="S7" s="167"/>
      <c r="T7" s="167"/>
      <c r="U7" s="167"/>
      <c r="V7" s="167"/>
      <c r="W7" s="167"/>
      <c r="X7" s="167"/>
      <c r="Y7" s="167"/>
    </row>
    <row r="8" spans="1:25" ht="15.75" x14ac:dyDescent="0.25">
      <c r="A8" s="167"/>
      <c r="B8" s="221"/>
      <c r="C8" s="195" t="s">
        <v>424</v>
      </c>
      <c r="D8" s="186"/>
      <c r="E8" s="186"/>
      <c r="F8" s="167"/>
      <c r="G8" s="167"/>
      <c r="H8" s="167"/>
      <c r="I8" s="167"/>
      <c r="J8" s="167"/>
      <c r="K8" s="167"/>
      <c r="L8" s="167"/>
      <c r="M8" s="167"/>
      <c r="N8" s="167"/>
      <c r="O8" s="167"/>
      <c r="P8" s="167"/>
      <c r="Q8" s="167"/>
      <c r="R8" s="167"/>
      <c r="S8" s="167"/>
      <c r="T8" s="167"/>
      <c r="U8" s="167"/>
      <c r="V8" s="167"/>
      <c r="W8" s="167"/>
      <c r="X8" s="167"/>
      <c r="Y8" s="167"/>
    </row>
    <row r="9" spans="1:25" ht="15.75" x14ac:dyDescent="0.25">
      <c r="A9" s="167"/>
      <c r="B9" s="221"/>
      <c r="C9" s="195" t="s">
        <v>425</v>
      </c>
      <c r="D9" s="186"/>
      <c r="E9" s="186"/>
      <c r="F9" s="167"/>
      <c r="G9" s="167"/>
      <c r="H9" s="167"/>
      <c r="I9" s="167"/>
      <c r="J9" s="167"/>
      <c r="K9" s="167"/>
      <c r="L9" s="167"/>
      <c r="M9" s="167"/>
      <c r="N9" s="167"/>
      <c r="O9" s="167"/>
      <c r="P9" s="167"/>
      <c r="Q9" s="167"/>
      <c r="R9" s="167"/>
      <c r="S9" s="167"/>
      <c r="T9" s="167"/>
      <c r="U9" s="167"/>
      <c r="V9" s="167"/>
      <c r="W9" s="167"/>
      <c r="X9" s="167"/>
      <c r="Y9" s="167"/>
    </row>
    <row r="10" spans="1:25" ht="15.75" x14ac:dyDescent="0.25">
      <c r="A10" s="167"/>
      <c r="B10" s="222"/>
      <c r="C10" s="206" t="s">
        <v>426</v>
      </c>
      <c r="D10" s="200"/>
      <c r="E10" s="200"/>
      <c r="F10" s="167"/>
      <c r="G10" s="167"/>
      <c r="H10" s="167"/>
      <c r="I10" s="167"/>
      <c r="J10" s="167"/>
      <c r="K10" s="167"/>
      <c r="L10" s="167"/>
      <c r="M10" s="167"/>
      <c r="N10" s="167"/>
      <c r="O10" s="167"/>
      <c r="P10" s="167"/>
      <c r="Q10" s="167"/>
      <c r="R10" s="167"/>
      <c r="S10" s="167"/>
      <c r="T10" s="167"/>
      <c r="U10" s="167"/>
      <c r="V10" s="167"/>
      <c r="W10" s="167"/>
      <c r="X10" s="167"/>
      <c r="Y10" s="167"/>
    </row>
    <row r="11" spans="1:25" ht="15.75" x14ac:dyDescent="0.25">
      <c r="A11" s="167"/>
      <c r="B11" s="311" t="s">
        <v>307</v>
      </c>
      <c r="C11" s="278"/>
      <c r="D11" s="197">
        <f>COUNTA(C8:C10)</f>
        <v>3</v>
      </c>
      <c r="E11" s="186"/>
      <c r="F11" s="167"/>
      <c r="G11" s="167"/>
      <c r="H11" s="167"/>
      <c r="I11" s="167"/>
      <c r="J11" s="167"/>
      <c r="K11" s="167"/>
      <c r="L11" s="167"/>
      <c r="M11" s="167"/>
      <c r="N11" s="167"/>
      <c r="O11" s="167"/>
      <c r="P11" s="167"/>
      <c r="Q11" s="167"/>
      <c r="R11" s="167"/>
      <c r="S11" s="167"/>
      <c r="T11" s="167"/>
      <c r="U11" s="167"/>
      <c r="V11" s="167"/>
      <c r="W11" s="167"/>
      <c r="X11" s="167"/>
      <c r="Y11" s="167"/>
    </row>
    <row r="12" spans="1:25" ht="15.75" x14ac:dyDescent="0.25">
      <c r="A12" s="167"/>
      <c r="B12" s="322" t="s">
        <v>427</v>
      </c>
      <c r="C12" s="220" t="s">
        <v>428</v>
      </c>
      <c r="D12" s="312"/>
      <c r="E12" s="312"/>
      <c r="F12" s="167"/>
      <c r="G12" s="167"/>
      <c r="H12" s="167"/>
      <c r="I12" s="167"/>
      <c r="J12" s="167"/>
      <c r="K12" s="167"/>
      <c r="L12" s="167"/>
      <c r="M12" s="167"/>
      <c r="N12" s="167"/>
      <c r="O12" s="167"/>
      <c r="P12" s="167"/>
      <c r="Q12" s="167"/>
      <c r="R12" s="167"/>
      <c r="S12" s="167"/>
      <c r="T12" s="167"/>
      <c r="U12" s="167"/>
      <c r="V12" s="167"/>
      <c r="W12" s="167"/>
      <c r="X12" s="167"/>
      <c r="Y12" s="167"/>
    </row>
    <row r="13" spans="1:25" ht="15.75" x14ac:dyDescent="0.25">
      <c r="A13" s="167"/>
      <c r="B13" s="280"/>
      <c r="C13" s="193" t="s">
        <v>429</v>
      </c>
      <c r="D13" s="280"/>
      <c r="E13" s="280"/>
      <c r="F13" s="167"/>
      <c r="G13" s="167"/>
      <c r="H13" s="167"/>
      <c r="I13" s="167"/>
      <c r="J13" s="167"/>
      <c r="K13" s="167"/>
      <c r="L13" s="167"/>
      <c r="M13" s="167"/>
      <c r="N13" s="167"/>
      <c r="O13" s="167"/>
      <c r="P13" s="167"/>
      <c r="Q13" s="167"/>
      <c r="R13" s="167"/>
      <c r="S13" s="167"/>
      <c r="T13" s="167"/>
      <c r="U13" s="167"/>
      <c r="V13" s="167"/>
      <c r="W13" s="167"/>
      <c r="X13" s="167"/>
      <c r="Y13" s="167"/>
    </row>
    <row r="14" spans="1:25" ht="15.75" x14ac:dyDescent="0.25">
      <c r="A14" s="167"/>
      <c r="B14" s="280"/>
      <c r="C14" s="193" t="s">
        <v>430</v>
      </c>
      <c r="D14" s="280"/>
      <c r="E14" s="280"/>
      <c r="F14" s="167"/>
      <c r="G14" s="167"/>
      <c r="H14" s="167"/>
      <c r="I14" s="167"/>
      <c r="J14" s="167"/>
      <c r="K14" s="167"/>
      <c r="L14" s="167"/>
      <c r="M14" s="167"/>
      <c r="N14" s="167"/>
      <c r="O14" s="167"/>
      <c r="P14" s="167"/>
      <c r="Q14" s="167"/>
      <c r="R14" s="167"/>
      <c r="S14" s="167"/>
      <c r="T14" s="167"/>
      <c r="U14" s="167"/>
      <c r="V14" s="167"/>
      <c r="W14" s="167"/>
      <c r="X14" s="167"/>
      <c r="Y14" s="167"/>
    </row>
    <row r="15" spans="1:25" ht="38.25" x14ac:dyDescent="0.25">
      <c r="A15" s="167"/>
      <c r="B15" s="280"/>
      <c r="C15" s="193" t="s">
        <v>431</v>
      </c>
      <c r="D15" s="280"/>
      <c r="E15" s="280"/>
      <c r="F15" s="167"/>
      <c r="G15" s="167"/>
      <c r="H15" s="167"/>
      <c r="I15" s="167"/>
      <c r="J15" s="167"/>
      <c r="K15" s="167"/>
      <c r="L15" s="167"/>
      <c r="M15" s="167"/>
      <c r="N15" s="167"/>
      <c r="O15" s="167"/>
      <c r="P15" s="167"/>
      <c r="Q15" s="167"/>
      <c r="R15" s="167"/>
      <c r="S15" s="167"/>
      <c r="T15" s="167"/>
      <c r="U15" s="167"/>
      <c r="V15" s="167"/>
      <c r="W15" s="167"/>
      <c r="X15" s="167"/>
      <c r="Y15" s="167"/>
    </row>
    <row r="16" spans="1:25" ht="20.25" customHeight="1" x14ac:dyDescent="0.25">
      <c r="A16" s="167"/>
      <c r="B16" s="280"/>
      <c r="C16" s="193" t="s">
        <v>432</v>
      </c>
      <c r="D16" s="280"/>
      <c r="E16" s="280"/>
      <c r="F16" s="167"/>
      <c r="G16" s="167"/>
      <c r="H16" s="167"/>
      <c r="I16" s="167"/>
      <c r="J16" s="167"/>
      <c r="K16" s="167"/>
      <c r="L16" s="167"/>
      <c r="M16" s="167"/>
      <c r="N16" s="167"/>
      <c r="O16" s="167"/>
      <c r="P16" s="167"/>
      <c r="Q16" s="167"/>
      <c r="R16" s="167"/>
      <c r="S16" s="167"/>
      <c r="T16" s="167"/>
      <c r="U16" s="167"/>
      <c r="V16" s="167"/>
      <c r="W16" s="167"/>
      <c r="X16" s="167"/>
      <c r="Y16" s="167"/>
    </row>
    <row r="17" spans="1:25" ht="15.75" x14ac:dyDescent="0.25">
      <c r="A17" s="167"/>
      <c r="B17" s="313"/>
      <c r="C17" s="195" t="s">
        <v>433</v>
      </c>
      <c r="D17" s="313"/>
      <c r="E17" s="313"/>
      <c r="F17" s="167"/>
      <c r="G17" s="167"/>
      <c r="H17" s="167"/>
      <c r="I17" s="167"/>
      <c r="J17" s="167"/>
      <c r="K17" s="167"/>
      <c r="L17" s="167"/>
      <c r="M17" s="167"/>
      <c r="N17" s="167"/>
      <c r="O17" s="167"/>
      <c r="P17" s="167"/>
      <c r="Q17" s="167"/>
      <c r="R17" s="167"/>
      <c r="S17" s="167"/>
      <c r="T17" s="167"/>
      <c r="U17" s="167"/>
      <c r="V17" s="167"/>
      <c r="W17" s="167"/>
      <c r="X17" s="167"/>
      <c r="Y17" s="167"/>
    </row>
    <row r="18" spans="1:25" ht="15.75" x14ac:dyDescent="0.25">
      <c r="A18" s="167"/>
      <c r="B18" s="221"/>
      <c r="C18" s="195" t="s">
        <v>424</v>
      </c>
      <c r="D18" s="186"/>
      <c r="E18" s="186"/>
      <c r="F18" s="167"/>
      <c r="G18" s="167"/>
      <c r="H18" s="167"/>
      <c r="I18" s="167"/>
      <c r="J18" s="167"/>
      <c r="K18" s="167"/>
      <c r="L18" s="167"/>
      <c r="M18" s="167"/>
      <c r="N18" s="167"/>
      <c r="O18" s="167"/>
      <c r="P18" s="167"/>
      <c r="Q18" s="167"/>
      <c r="R18" s="167"/>
      <c r="S18" s="167"/>
      <c r="T18" s="167"/>
      <c r="U18" s="167"/>
      <c r="V18" s="167"/>
      <c r="W18" s="167"/>
      <c r="X18" s="167"/>
      <c r="Y18" s="167"/>
    </row>
    <row r="19" spans="1:25" ht="15.75" x14ac:dyDescent="0.25">
      <c r="A19" s="167"/>
      <c r="B19" s="221"/>
      <c r="C19" s="195" t="s">
        <v>425</v>
      </c>
      <c r="D19" s="186"/>
      <c r="E19" s="186"/>
      <c r="F19" s="167"/>
      <c r="G19" s="167"/>
      <c r="H19" s="167"/>
      <c r="I19" s="167"/>
      <c r="J19" s="167"/>
      <c r="K19" s="167"/>
      <c r="L19" s="167"/>
      <c r="M19" s="167"/>
      <c r="N19" s="167"/>
      <c r="O19" s="167"/>
      <c r="P19" s="167"/>
      <c r="Q19" s="167"/>
      <c r="R19" s="167"/>
      <c r="S19" s="167"/>
      <c r="T19" s="167"/>
      <c r="U19" s="167"/>
      <c r="V19" s="167"/>
      <c r="W19" s="167"/>
      <c r="X19" s="167"/>
      <c r="Y19" s="167"/>
    </row>
    <row r="20" spans="1:25" ht="15.75" x14ac:dyDescent="0.25">
      <c r="A20" s="167"/>
      <c r="B20" s="222"/>
      <c r="C20" s="206" t="s">
        <v>426</v>
      </c>
      <c r="D20" s="200"/>
      <c r="E20" s="200"/>
      <c r="F20" s="167"/>
      <c r="G20" s="167"/>
      <c r="H20" s="167"/>
      <c r="I20" s="167"/>
      <c r="J20" s="167"/>
      <c r="K20" s="167"/>
      <c r="L20" s="167"/>
      <c r="M20" s="167"/>
      <c r="N20" s="167"/>
      <c r="O20" s="167"/>
      <c r="P20" s="167"/>
      <c r="Q20" s="167"/>
      <c r="R20" s="167"/>
      <c r="S20" s="167"/>
      <c r="T20" s="167"/>
      <c r="U20" s="167"/>
      <c r="V20" s="167"/>
      <c r="W20" s="167"/>
      <c r="X20" s="167"/>
      <c r="Y20" s="167"/>
    </row>
    <row r="21" spans="1:25" ht="15.75" customHeight="1" x14ac:dyDescent="0.25">
      <c r="A21" s="167"/>
      <c r="B21" s="311" t="s">
        <v>307</v>
      </c>
      <c r="C21" s="278"/>
      <c r="D21" s="197">
        <f>COUNTA(C18:C20)</f>
        <v>3</v>
      </c>
      <c r="E21" s="186"/>
      <c r="F21" s="167"/>
      <c r="G21" s="167"/>
      <c r="H21" s="167"/>
      <c r="I21" s="167"/>
      <c r="J21" s="167"/>
      <c r="K21" s="167"/>
      <c r="L21" s="167"/>
      <c r="M21" s="167"/>
      <c r="N21" s="167"/>
      <c r="O21" s="167"/>
      <c r="P21" s="167"/>
      <c r="Q21" s="167"/>
      <c r="R21" s="167"/>
      <c r="S21" s="167"/>
      <c r="T21" s="167"/>
      <c r="U21" s="167"/>
      <c r="V21" s="167"/>
      <c r="W21" s="167"/>
      <c r="X21" s="167"/>
      <c r="Y21" s="167"/>
    </row>
    <row r="22" spans="1:25" ht="42" customHeight="1" x14ac:dyDescent="0.25">
      <c r="A22" s="167"/>
      <c r="B22" s="219" t="s">
        <v>434</v>
      </c>
      <c r="C22" s="220" t="s">
        <v>435</v>
      </c>
      <c r="D22" s="194"/>
      <c r="E22" s="194"/>
      <c r="F22" s="167"/>
      <c r="G22" s="167"/>
      <c r="H22" s="167"/>
      <c r="I22" s="167"/>
      <c r="J22" s="167"/>
      <c r="K22" s="167"/>
      <c r="L22" s="167"/>
      <c r="M22" s="167"/>
      <c r="N22" s="167"/>
      <c r="O22" s="167"/>
      <c r="P22" s="167"/>
      <c r="Q22" s="167"/>
      <c r="R22" s="167"/>
      <c r="S22" s="167"/>
      <c r="T22" s="167"/>
      <c r="U22" s="167"/>
      <c r="V22" s="167"/>
      <c r="W22" s="167"/>
      <c r="X22" s="167"/>
      <c r="Y22" s="167"/>
    </row>
    <row r="23" spans="1:25" ht="15.75" customHeight="1" x14ac:dyDescent="0.25">
      <c r="A23" s="167"/>
      <c r="B23" s="221"/>
      <c r="C23" s="195" t="s">
        <v>424</v>
      </c>
      <c r="D23" s="186"/>
      <c r="E23" s="186"/>
      <c r="F23" s="167"/>
      <c r="G23" s="167"/>
      <c r="H23" s="167"/>
      <c r="I23" s="167"/>
      <c r="J23" s="167"/>
      <c r="K23" s="167"/>
      <c r="L23" s="167"/>
      <c r="M23" s="167"/>
      <c r="N23" s="167"/>
      <c r="O23" s="167"/>
      <c r="P23" s="167"/>
      <c r="Q23" s="167"/>
      <c r="R23" s="167"/>
      <c r="S23" s="167"/>
      <c r="T23" s="167"/>
      <c r="U23" s="167"/>
      <c r="V23" s="167"/>
      <c r="W23" s="167"/>
      <c r="X23" s="167"/>
      <c r="Y23" s="167"/>
    </row>
    <row r="24" spans="1:25" ht="15.75" customHeight="1" x14ac:dyDescent="0.25">
      <c r="A24" s="167"/>
      <c r="B24" s="221"/>
      <c r="C24" s="195" t="s">
        <v>425</v>
      </c>
      <c r="D24" s="186"/>
      <c r="E24" s="186"/>
      <c r="F24" s="167"/>
      <c r="G24" s="167"/>
      <c r="H24" s="167"/>
      <c r="I24" s="167"/>
      <c r="J24" s="167"/>
      <c r="K24" s="167"/>
      <c r="L24" s="167"/>
      <c r="M24" s="167"/>
      <c r="N24" s="167"/>
      <c r="O24" s="167"/>
      <c r="P24" s="167"/>
      <c r="Q24" s="167"/>
      <c r="R24" s="167"/>
      <c r="S24" s="167"/>
      <c r="T24" s="167"/>
      <c r="U24" s="167"/>
      <c r="V24" s="167"/>
      <c r="W24" s="167"/>
      <c r="X24" s="167"/>
      <c r="Y24" s="167"/>
    </row>
    <row r="25" spans="1:25" ht="15.75" customHeight="1" x14ac:dyDescent="0.25">
      <c r="A25" s="167"/>
      <c r="B25" s="222"/>
      <c r="C25" s="206" t="s">
        <v>426</v>
      </c>
      <c r="D25" s="200"/>
      <c r="E25" s="200"/>
      <c r="F25" s="167"/>
      <c r="G25" s="167"/>
      <c r="H25" s="167"/>
      <c r="I25" s="167"/>
      <c r="J25" s="167"/>
      <c r="K25" s="167"/>
      <c r="L25" s="167"/>
      <c r="M25" s="167"/>
      <c r="N25" s="167"/>
      <c r="O25" s="167"/>
      <c r="P25" s="167"/>
      <c r="Q25" s="167"/>
      <c r="R25" s="167"/>
      <c r="S25" s="167"/>
      <c r="T25" s="167"/>
      <c r="U25" s="167"/>
      <c r="V25" s="167"/>
      <c r="W25" s="167"/>
      <c r="X25" s="167"/>
      <c r="Y25" s="167"/>
    </row>
    <row r="26" spans="1:25" ht="15.75" customHeight="1" x14ac:dyDescent="0.25">
      <c r="A26" s="167"/>
      <c r="B26" s="311" t="s">
        <v>307</v>
      </c>
      <c r="C26" s="278"/>
      <c r="D26" s="197">
        <f>COUNTA(C23:C25)</f>
        <v>3</v>
      </c>
      <c r="E26" s="186"/>
      <c r="F26" s="167"/>
      <c r="G26" s="167"/>
      <c r="H26" s="167"/>
      <c r="I26" s="167"/>
      <c r="J26" s="167"/>
      <c r="K26" s="167"/>
      <c r="L26" s="167"/>
      <c r="M26" s="167"/>
      <c r="N26" s="167"/>
      <c r="O26" s="167"/>
      <c r="P26" s="167"/>
      <c r="Q26" s="167"/>
      <c r="R26" s="167"/>
      <c r="S26" s="167"/>
      <c r="T26" s="167"/>
      <c r="U26" s="167"/>
      <c r="V26" s="167"/>
      <c r="W26" s="167"/>
      <c r="X26" s="167"/>
      <c r="Y26" s="167"/>
    </row>
    <row r="27" spans="1:25" ht="15.75" customHeight="1" x14ac:dyDescent="0.25">
      <c r="A27" s="167"/>
      <c r="B27" s="223" t="s">
        <v>436</v>
      </c>
      <c r="C27" s="224" t="s">
        <v>437</v>
      </c>
      <c r="D27" s="186"/>
      <c r="E27" s="186"/>
      <c r="F27" s="167"/>
      <c r="G27" s="167"/>
      <c r="H27" s="167"/>
      <c r="I27" s="167"/>
      <c r="J27" s="167"/>
      <c r="K27" s="167"/>
      <c r="L27" s="167"/>
      <c r="M27" s="167"/>
      <c r="N27" s="167"/>
      <c r="O27" s="167"/>
      <c r="P27" s="167"/>
      <c r="Q27" s="167"/>
      <c r="R27" s="167"/>
      <c r="S27" s="167"/>
      <c r="T27" s="167"/>
      <c r="U27" s="167"/>
      <c r="V27" s="167"/>
      <c r="W27" s="167"/>
      <c r="X27" s="167"/>
      <c r="Y27" s="167"/>
    </row>
    <row r="28" spans="1:25" ht="15.75" customHeight="1" x14ac:dyDescent="0.25">
      <c r="A28" s="167"/>
      <c r="B28" s="221"/>
      <c r="C28" s="195" t="s">
        <v>424</v>
      </c>
      <c r="D28" s="186"/>
      <c r="E28" s="186"/>
      <c r="F28" s="167"/>
      <c r="G28" s="167"/>
      <c r="H28" s="167"/>
      <c r="I28" s="167"/>
      <c r="J28" s="167"/>
      <c r="K28" s="167"/>
      <c r="L28" s="167"/>
      <c r="M28" s="167"/>
      <c r="N28" s="167"/>
      <c r="O28" s="167"/>
      <c r="P28" s="167"/>
      <c r="Q28" s="167"/>
      <c r="R28" s="167"/>
      <c r="S28" s="167"/>
      <c r="T28" s="167"/>
      <c r="U28" s="167"/>
      <c r="V28" s="167"/>
      <c r="W28" s="167"/>
      <c r="X28" s="167"/>
      <c r="Y28" s="167"/>
    </row>
    <row r="29" spans="1:25" ht="15.75" customHeight="1" x14ac:dyDescent="0.25">
      <c r="A29" s="167"/>
      <c r="B29" s="221"/>
      <c r="C29" s="195" t="s">
        <v>425</v>
      </c>
      <c r="D29" s="186"/>
      <c r="E29" s="186"/>
      <c r="F29" s="167"/>
      <c r="G29" s="167"/>
      <c r="H29" s="167"/>
      <c r="I29" s="167"/>
      <c r="J29" s="167"/>
      <c r="K29" s="167"/>
      <c r="L29" s="167"/>
      <c r="M29" s="167"/>
      <c r="N29" s="167"/>
      <c r="O29" s="167"/>
      <c r="P29" s="167"/>
      <c r="Q29" s="167"/>
      <c r="R29" s="167"/>
      <c r="S29" s="167"/>
      <c r="T29" s="167"/>
      <c r="U29" s="167"/>
      <c r="V29" s="167"/>
      <c r="W29" s="167"/>
      <c r="X29" s="167"/>
      <c r="Y29" s="167"/>
    </row>
    <row r="30" spans="1:25" ht="15.75" customHeight="1" x14ac:dyDescent="0.25">
      <c r="A30" s="167"/>
      <c r="B30" s="222"/>
      <c r="C30" s="206" t="s">
        <v>426</v>
      </c>
      <c r="D30" s="200"/>
      <c r="E30" s="200"/>
      <c r="F30" s="167"/>
      <c r="G30" s="167"/>
      <c r="H30" s="167"/>
      <c r="I30" s="167"/>
      <c r="J30" s="167"/>
      <c r="K30" s="167"/>
      <c r="L30" s="167"/>
      <c r="M30" s="167"/>
      <c r="N30" s="167"/>
      <c r="O30" s="167"/>
      <c r="P30" s="167"/>
      <c r="Q30" s="167"/>
      <c r="R30" s="167"/>
      <c r="S30" s="167"/>
      <c r="T30" s="167"/>
      <c r="U30" s="167"/>
      <c r="V30" s="167"/>
      <c r="W30" s="167"/>
      <c r="X30" s="167"/>
      <c r="Y30" s="167"/>
    </row>
    <row r="31" spans="1:25" ht="15.75" customHeight="1" x14ac:dyDescent="0.25">
      <c r="A31" s="167"/>
      <c r="B31" s="311" t="s">
        <v>307</v>
      </c>
      <c r="C31" s="278"/>
      <c r="D31" s="197">
        <f>COUNTA(C28:C30)</f>
        <v>3</v>
      </c>
      <c r="E31" s="186"/>
      <c r="F31" s="167"/>
      <c r="G31" s="167"/>
      <c r="H31" s="167"/>
      <c r="I31" s="167"/>
      <c r="J31" s="167"/>
      <c r="K31" s="167"/>
      <c r="L31" s="167"/>
      <c r="M31" s="167"/>
      <c r="N31" s="167"/>
      <c r="O31" s="167"/>
      <c r="P31" s="167"/>
      <c r="Q31" s="167"/>
      <c r="R31" s="167"/>
      <c r="S31" s="167"/>
      <c r="T31" s="167"/>
      <c r="U31" s="167"/>
      <c r="V31" s="167"/>
      <c r="W31" s="167"/>
      <c r="X31" s="167"/>
      <c r="Y31" s="167"/>
    </row>
    <row r="32" spans="1:25"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row>
    <row r="33" spans="1:25"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row>
    <row r="34" spans="1:25"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row>
    <row r="35" spans="1:25"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row>
    <row r="36" spans="1:25"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row>
    <row r="37" spans="1:25"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row>
    <row r="38" spans="1:25"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row>
    <row r="39" spans="1:25"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row>
    <row r="40" spans="1:25"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row>
    <row r="41" spans="1:25"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row>
    <row r="42" spans="1:25"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row>
    <row r="43" spans="1:25"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row>
    <row r="44" spans="1:25"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row>
    <row r="45" spans="1:25"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row>
    <row r="46" spans="1:25"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row>
    <row r="47" spans="1:25"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row>
    <row r="48" spans="1:25"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row>
    <row r="49" spans="1:25"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row>
    <row r="50" spans="1:25"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row>
    <row r="51" spans="1:25"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row>
    <row r="52" spans="1:25"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row>
    <row r="53" spans="1:25"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row>
    <row r="54" spans="1:25"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row>
    <row r="55" spans="1:25"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row>
    <row r="56" spans="1:25"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row>
    <row r="57" spans="1:25"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row>
    <row r="58" spans="1:25"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row>
    <row r="59" spans="1:25"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row>
    <row r="60" spans="1:25"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row>
    <row r="61" spans="1:25"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row>
    <row r="62" spans="1:25"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row>
    <row r="63" spans="1:25"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row>
    <row r="64" spans="1:25"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row>
    <row r="65" spans="1:25"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row>
    <row r="66" spans="1:25"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row>
    <row r="67" spans="1:25"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row>
    <row r="68" spans="1:25"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row>
    <row r="69" spans="1:25"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row>
    <row r="70" spans="1:25"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row>
    <row r="71" spans="1:25"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row>
    <row r="72" spans="1:25"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row>
    <row r="73" spans="1:25"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row>
    <row r="74" spans="1:25"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row>
    <row r="75" spans="1:25"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row>
    <row r="76" spans="1:25"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row>
    <row r="77" spans="1:25"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row>
    <row r="78" spans="1:25"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row>
    <row r="79" spans="1:25"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row>
    <row r="80" spans="1:25"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row>
    <row r="81" spans="1:25"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row>
    <row r="82" spans="1:25"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row>
    <row r="83" spans="1:25"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row>
    <row r="84" spans="1:25"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row>
    <row r="85" spans="1:25"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row>
    <row r="86" spans="1:25"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row>
    <row r="87" spans="1:25"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row>
    <row r="88" spans="1:25"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row>
    <row r="89" spans="1:25"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row>
    <row r="90" spans="1:25"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row>
    <row r="91" spans="1:25"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row>
    <row r="92" spans="1:25"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row>
    <row r="93" spans="1:25"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row>
    <row r="94" spans="1:25"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row>
    <row r="95" spans="1:25"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row>
    <row r="96" spans="1:25"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row>
    <row r="97" spans="1:25"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row>
    <row r="98" spans="1:25"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row>
    <row r="99" spans="1:25"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row>
    <row r="100" spans="1:25"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row>
    <row r="101" spans="1:25"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row>
    <row r="102" spans="1:25"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row>
    <row r="103" spans="1:25"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row>
    <row r="104" spans="1:25"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row>
    <row r="105" spans="1:25"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row>
    <row r="106" spans="1:25"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row>
    <row r="107" spans="1:25"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row>
    <row r="108" spans="1:25"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row>
    <row r="109" spans="1:25"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row>
    <row r="110" spans="1:25"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row>
    <row r="111" spans="1:25"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row>
    <row r="112" spans="1:25"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row>
    <row r="113" spans="1:25"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row>
    <row r="114" spans="1:25"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row>
    <row r="115" spans="1:25"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row>
    <row r="116" spans="1:25"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row>
    <row r="117" spans="1:25"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row>
    <row r="118" spans="1:25"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row>
    <row r="119" spans="1:25"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row>
    <row r="120" spans="1:25"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row>
    <row r="121" spans="1:25"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row>
    <row r="122" spans="1:25"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row>
    <row r="123" spans="1:25"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row>
    <row r="124" spans="1:25"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row>
    <row r="125" spans="1:25"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row>
    <row r="126" spans="1:25"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row>
    <row r="127" spans="1:25"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row>
    <row r="128" spans="1:25"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row>
    <row r="129" spans="1:25"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row>
    <row r="130" spans="1:25"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row>
    <row r="131" spans="1:25"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row>
    <row r="132" spans="1:25"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row>
    <row r="133" spans="1:25"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row>
    <row r="134" spans="1:25"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row>
    <row r="135" spans="1:25"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row>
    <row r="136" spans="1:25"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row>
    <row r="137" spans="1:25"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row>
    <row r="138" spans="1:25"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row>
    <row r="139" spans="1:25"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row>
    <row r="140" spans="1:25"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row>
    <row r="141" spans="1:25"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row>
    <row r="142" spans="1:25"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row>
    <row r="143" spans="1:25"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row>
    <row r="144" spans="1:25"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row>
    <row r="145" spans="1:25"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row>
    <row r="146" spans="1:25"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row>
    <row r="147" spans="1:25"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row>
    <row r="148" spans="1:25"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row>
    <row r="149" spans="1:25"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row>
    <row r="150" spans="1:25"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row>
    <row r="151" spans="1:25"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row>
    <row r="152" spans="1:25"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row>
    <row r="153" spans="1:25"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row>
    <row r="154" spans="1:25"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row>
    <row r="155" spans="1:25"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row>
    <row r="156" spans="1:25"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row>
    <row r="157" spans="1:25"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row>
    <row r="158" spans="1:25"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row>
    <row r="159" spans="1:25"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row>
    <row r="160" spans="1:25"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row>
    <row r="161" spans="1:25"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row>
    <row r="162" spans="1:25"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row>
    <row r="163" spans="1:25"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row>
    <row r="164" spans="1:25"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row>
    <row r="165" spans="1:25"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row>
    <row r="166" spans="1:25"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row>
    <row r="167" spans="1:25"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row>
    <row r="168" spans="1:25"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row>
    <row r="169" spans="1:25"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row>
    <row r="170" spans="1:25"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row>
    <row r="171" spans="1:25"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row>
    <row r="172" spans="1:25"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row>
    <row r="173" spans="1:25"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row>
    <row r="174" spans="1:25"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row>
    <row r="175" spans="1:25"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row>
    <row r="176" spans="1:25"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row>
    <row r="177" spans="1:25"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row>
    <row r="178" spans="1:25"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row>
    <row r="179" spans="1:25"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row>
    <row r="180" spans="1:25"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row>
    <row r="181" spans="1:25"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row>
    <row r="182" spans="1:25"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row>
    <row r="183" spans="1:25"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row>
    <row r="184" spans="1:25"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row>
    <row r="185" spans="1:25"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row>
    <row r="186" spans="1:25"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row>
    <row r="187" spans="1:25"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row>
    <row r="188" spans="1:25"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row>
    <row r="189" spans="1:25"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row>
    <row r="190" spans="1:25"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row>
    <row r="191" spans="1:25"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row>
    <row r="192" spans="1:25"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row>
    <row r="193" spans="1:25"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row>
    <row r="194" spans="1:25"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row>
    <row r="195" spans="1:25"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row>
    <row r="196" spans="1:25"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row>
    <row r="197" spans="1:25"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row>
    <row r="198" spans="1:25"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row>
    <row r="199" spans="1:25"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row>
    <row r="200" spans="1:25"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row>
    <row r="201" spans="1:25"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row>
    <row r="202" spans="1:25"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row>
    <row r="203" spans="1:25"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row>
    <row r="204" spans="1:25"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row>
    <row r="205" spans="1:25"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row>
    <row r="206" spans="1:25"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row>
    <row r="207" spans="1:25"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row>
    <row r="208" spans="1:25"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row>
    <row r="209" spans="1:25"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row>
    <row r="210" spans="1:25"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row>
    <row r="211" spans="1:25"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row>
    <row r="212" spans="1:25"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row>
    <row r="213" spans="1:25"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row>
    <row r="214" spans="1:25"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row>
    <row r="215" spans="1:25"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row>
    <row r="216" spans="1:25"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row>
    <row r="217" spans="1:25"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row>
    <row r="218" spans="1:25"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row>
    <row r="219" spans="1:25"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row>
    <row r="220" spans="1:25"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row>
    <row r="221" spans="1:25" ht="15.75" customHeight="1" x14ac:dyDescent="0.25">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row>
    <row r="222" spans="1:25" ht="15.75" customHeight="1" x14ac:dyDescent="0.25">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row>
    <row r="223" spans="1:25" ht="15.75" customHeight="1" x14ac:dyDescent="0.25">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row>
    <row r="224" spans="1:25" ht="15.75" customHeight="1" x14ac:dyDescent="0.25">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row>
    <row r="225" spans="1:25" ht="15.75" customHeight="1" x14ac:dyDescent="0.25">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row>
    <row r="226" spans="1:25" ht="15.75" customHeight="1" x14ac:dyDescent="0.25">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row>
    <row r="227" spans="1:25" ht="15.75" customHeight="1" x14ac:dyDescent="0.25">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row>
    <row r="228" spans="1:25" ht="15.75" customHeight="1" x14ac:dyDescent="0.25">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row>
    <row r="229" spans="1:25" ht="15.75" customHeight="1" x14ac:dyDescent="0.25">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row>
    <row r="230" spans="1:25" ht="15.75" customHeight="1" x14ac:dyDescent="0.25">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row>
    <row r="231" spans="1:25" ht="15.75" customHeight="1" x14ac:dyDescent="0.25">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row>
    <row r="232" spans="1:25" ht="15.75" customHeight="1" x14ac:dyDescent="0.25"/>
    <row r="233" spans="1:25" ht="15.75" customHeight="1" x14ac:dyDescent="0.25"/>
    <row r="234" spans="1:25" ht="15.75" customHeight="1" x14ac:dyDescent="0.25"/>
    <row r="235" spans="1:25" ht="15.75" customHeight="1" x14ac:dyDescent="0.25"/>
    <row r="236" spans="1:25" ht="15.75" customHeight="1" x14ac:dyDescent="0.25"/>
    <row r="237" spans="1:25" ht="15.75" customHeight="1" x14ac:dyDescent="0.25"/>
    <row r="238" spans="1:25" ht="15.75" customHeight="1" x14ac:dyDescent="0.25"/>
    <row r="239" spans="1:25" ht="15.75" customHeight="1" x14ac:dyDescent="0.25"/>
    <row r="240" spans="1: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E5:E7"/>
    <mergeCell ref="B11:C11"/>
    <mergeCell ref="B12:B17"/>
    <mergeCell ref="D12:D17"/>
    <mergeCell ref="E12:E17"/>
    <mergeCell ref="B21:C21"/>
    <mergeCell ref="B26:C26"/>
    <mergeCell ref="B31:C31"/>
    <mergeCell ref="B5:B7"/>
    <mergeCell ref="D5:D7"/>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00"/>
  <sheetViews>
    <sheetView workbookViewId="0"/>
  </sheetViews>
  <sheetFormatPr defaultColWidth="11.25" defaultRowHeight="15" customHeight="1" x14ac:dyDescent="0.25"/>
  <cols>
    <col min="1" max="2" width="9.25" customWidth="1"/>
    <col min="3" max="3" width="29.75" customWidth="1"/>
    <col min="4" max="11" width="9.25" customWidth="1"/>
    <col min="12"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438</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8" customHeight="1" x14ac:dyDescent="0.25">
      <c r="A3" s="167"/>
      <c r="B3" s="274" t="s">
        <v>267</v>
      </c>
      <c r="C3" s="274" t="s">
        <v>439</v>
      </c>
      <c r="D3" s="308" t="s">
        <v>440</v>
      </c>
      <c r="E3" s="309"/>
      <c r="F3" s="309"/>
      <c r="G3" s="310"/>
      <c r="H3" s="308" t="s">
        <v>309</v>
      </c>
      <c r="I3" s="309"/>
      <c r="J3" s="309"/>
      <c r="K3" s="310"/>
      <c r="L3" s="167"/>
      <c r="M3" s="167"/>
      <c r="N3" s="167"/>
      <c r="O3" s="167"/>
      <c r="P3" s="167"/>
      <c r="Q3" s="167"/>
      <c r="R3" s="167"/>
      <c r="S3" s="167"/>
      <c r="T3" s="167"/>
      <c r="U3" s="167"/>
      <c r="V3" s="167"/>
      <c r="W3" s="167"/>
      <c r="X3" s="167"/>
      <c r="Y3" s="167"/>
      <c r="Z3" s="167"/>
    </row>
    <row r="4" spans="1:26" ht="15.75" x14ac:dyDescent="0.25">
      <c r="A4" s="167"/>
      <c r="B4" s="280"/>
      <c r="C4" s="280"/>
      <c r="D4" s="324" t="s">
        <v>441</v>
      </c>
      <c r="E4" s="305"/>
      <c r="F4" s="305"/>
      <c r="G4" s="294"/>
      <c r="H4" s="324" t="s">
        <v>441</v>
      </c>
      <c r="I4" s="305"/>
      <c r="J4" s="305"/>
      <c r="K4" s="294"/>
      <c r="L4" s="167"/>
      <c r="M4" s="167"/>
      <c r="N4" s="167"/>
      <c r="O4" s="167"/>
      <c r="P4" s="167"/>
      <c r="Q4" s="167"/>
      <c r="R4" s="167"/>
      <c r="S4" s="167"/>
      <c r="T4" s="167"/>
      <c r="U4" s="167"/>
      <c r="V4" s="167"/>
      <c r="W4" s="167"/>
      <c r="X4" s="167"/>
      <c r="Y4" s="167"/>
      <c r="Z4" s="167"/>
    </row>
    <row r="5" spans="1:26" ht="15.75" x14ac:dyDescent="0.25">
      <c r="A5" s="167"/>
      <c r="B5" s="275"/>
      <c r="C5" s="275"/>
      <c r="D5" s="127" t="s">
        <v>304</v>
      </c>
      <c r="E5" s="127" t="s">
        <v>305</v>
      </c>
      <c r="F5" s="127" t="s">
        <v>306</v>
      </c>
      <c r="G5" s="127" t="s">
        <v>31</v>
      </c>
      <c r="H5" s="127" t="s">
        <v>304</v>
      </c>
      <c r="I5" s="127" t="s">
        <v>305</v>
      </c>
      <c r="J5" s="127" t="s">
        <v>306</v>
      </c>
      <c r="K5" s="127" t="s">
        <v>31</v>
      </c>
      <c r="L5" s="167"/>
      <c r="M5" s="167"/>
      <c r="N5" s="167"/>
      <c r="O5" s="167"/>
      <c r="P5" s="167"/>
      <c r="Q5" s="167"/>
      <c r="R5" s="167"/>
      <c r="S5" s="167"/>
      <c r="T5" s="167"/>
      <c r="U5" s="167"/>
      <c r="V5" s="167"/>
      <c r="W5" s="167"/>
      <c r="X5" s="167"/>
      <c r="Y5" s="167"/>
      <c r="Z5" s="167"/>
    </row>
    <row r="6" spans="1:26" ht="15.75" x14ac:dyDescent="0.25">
      <c r="A6" s="167"/>
      <c r="B6" s="129">
        <v>1</v>
      </c>
      <c r="C6" s="130">
        <v>2</v>
      </c>
      <c r="D6" s="130">
        <v>3</v>
      </c>
      <c r="E6" s="130">
        <v>4</v>
      </c>
      <c r="F6" s="130">
        <v>5</v>
      </c>
      <c r="G6" s="130">
        <v>6</v>
      </c>
      <c r="H6" s="130">
        <v>7</v>
      </c>
      <c r="I6" s="130">
        <v>8</v>
      </c>
      <c r="J6" s="130">
        <v>9</v>
      </c>
      <c r="K6" s="130">
        <v>10</v>
      </c>
      <c r="L6" s="167"/>
      <c r="M6" s="167"/>
      <c r="N6" s="167"/>
      <c r="O6" s="167"/>
      <c r="P6" s="167"/>
      <c r="Q6" s="167"/>
      <c r="R6" s="167"/>
      <c r="S6" s="167"/>
      <c r="T6" s="167"/>
      <c r="U6" s="167"/>
      <c r="V6" s="167"/>
      <c r="W6" s="167"/>
      <c r="X6" s="167"/>
      <c r="Y6" s="167"/>
      <c r="Z6" s="167"/>
    </row>
    <row r="7" spans="1:26" ht="15.75" x14ac:dyDescent="0.25">
      <c r="A7" s="167"/>
      <c r="B7" s="171">
        <v>1</v>
      </c>
      <c r="C7" s="225" t="s">
        <v>442</v>
      </c>
      <c r="D7" s="164"/>
      <c r="E7" s="164"/>
      <c r="F7" s="164"/>
      <c r="G7" s="164"/>
      <c r="H7" s="164"/>
      <c r="I7" s="164"/>
      <c r="J7" s="164"/>
      <c r="K7" s="164"/>
      <c r="L7" s="167"/>
      <c r="M7" s="167"/>
      <c r="N7" s="167"/>
      <c r="O7" s="167"/>
      <c r="P7" s="167"/>
      <c r="Q7" s="167"/>
      <c r="R7" s="167"/>
      <c r="S7" s="167"/>
      <c r="T7" s="167"/>
      <c r="U7" s="167"/>
      <c r="V7" s="167"/>
      <c r="W7" s="167"/>
      <c r="X7" s="167"/>
      <c r="Y7" s="167"/>
      <c r="Z7" s="167"/>
    </row>
    <row r="8" spans="1:26" ht="15.75" x14ac:dyDescent="0.25">
      <c r="A8" s="167"/>
      <c r="B8" s="226"/>
      <c r="C8" s="225" t="s">
        <v>443</v>
      </c>
      <c r="D8" s="166"/>
      <c r="E8" s="166"/>
      <c r="F8" s="166"/>
      <c r="G8" s="166" t="e">
        <f>AVERAGE(D8:F8)</f>
        <v>#DIV/0!</v>
      </c>
      <c r="H8" s="166"/>
      <c r="I8" s="166"/>
      <c r="J8" s="166"/>
      <c r="K8" s="166" t="e">
        <f>AVERAGE(H8:J8)</f>
        <v>#DIV/0!</v>
      </c>
      <c r="L8" s="167"/>
      <c r="M8" s="167"/>
      <c r="N8" s="167"/>
      <c r="O8" s="167"/>
      <c r="P8" s="167"/>
      <c r="Q8" s="167"/>
      <c r="R8" s="167"/>
      <c r="S8" s="167"/>
      <c r="T8" s="167"/>
      <c r="U8" s="167"/>
      <c r="V8" s="167"/>
      <c r="W8" s="167"/>
      <c r="X8" s="167"/>
      <c r="Y8" s="167"/>
      <c r="Z8" s="167"/>
    </row>
    <row r="9" spans="1:26" ht="15.75" x14ac:dyDescent="0.25">
      <c r="A9" s="167"/>
      <c r="B9" s="323"/>
      <c r="C9" s="227" t="s">
        <v>444</v>
      </c>
      <c r="D9" s="323"/>
      <c r="E9" s="323"/>
      <c r="F9" s="323"/>
      <c r="G9" s="323" t="e">
        <f>AVERAGE(D9:F10)</f>
        <v>#DIV/0!</v>
      </c>
      <c r="H9" s="323"/>
      <c r="I9" s="323"/>
      <c r="J9" s="323"/>
      <c r="K9" s="323" t="e">
        <f>AVERAGE(H9:J10)</f>
        <v>#DIV/0!</v>
      </c>
      <c r="L9" s="167"/>
      <c r="M9" s="167"/>
      <c r="N9" s="167"/>
      <c r="O9" s="167"/>
      <c r="P9" s="167"/>
      <c r="Q9" s="167"/>
      <c r="R9" s="167"/>
      <c r="S9" s="167"/>
      <c r="T9" s="167"/>
      <c r="U9" s="167"/>
      <c r="V9" s="167"/>
      <c r="W9" s="167"/>
      <c r="X9" s="167"/>
      <c r="Y9" s="167"/>
      <c r="Z9" s="167"/>
    </row>
    <row r="10" spans="1:26" ht="15.75" x14ac:dyDescent="0.25">
      <c r="A10" s="167"/>
      <c r="B10" s="313"/>
      <c r="C10" s="228" t="s">
        <v>445</v>
      </c>
      <c r="D10" s="313"/>
      <c r="E10" s="313"/>
      <c r="F10" s="313"/>
      <c r="G10" s="313"/>
      <c r="H10" s="313"/>
      <c r="I10" s="313"/>
      <c r="J10" s="313"/>
      <c r="K10" s="313"/>
      <c r="L10" s="167"/>
      <c r="M10" s="167"/>
      <c r="N10" s="167"/>
      <c r="O10" s="167"/>
      <c r="P10" s="167"/>
      <c r="Q10" s="167"/>
      <c r="R10" s="167"/>
      <c r="S10" s="167"/>
      <c r="T10" s="167"/>
      <c r="U10" s="167"/>
      <c r="V10" s="167"/>
      <c r="W10" s="167"/>
      <c r="X10" s="167"/>
      <c r="Y10" s="167"/>
      <c r="Z10" s="167"/>
    </row>
    <row r="11" spans="1:26" ht="15.75" x14ac:dyDescent="0.25">
      <c r="A11" s="167"/>
      <c r="B11" s="323"/>
      <c r="C11" s="227" t="s">
        <v>446</v>
      </c>
      <c r="D11" s="323"/>
      <c r="E11" s="323"/>
      <c r="F11" s="323"/>
      <c r="G11" s="323" t="e">
        <f>AVERAGE(D11:F12)</f>
        <v>#DIV/0!</v>
      </c>
      <c r="H11" s="323"/>
      <c r="I11" s="323"/>
      <c r="J11" s="323"/>
      <c r="K11" s="323" t="e">
        <f>AVERAGE(H11:J12)</f>
        <v>#DIV/0!</v>
      </c>
      <c r="L11" s="167"/>
      <c r="M11" s="167"/>
      <c r="N11" s="167"/>
      <c r="O11" s="167"/>
      <c r="P11" s="167"/>
      <c r="Q11" s="167"/>
      <c r="R11" s="167"/>
      <c r="S11" s="167"/>
      <c r="T11" s="167"/>
      <c r="U11" s="167"/>
      <c r="V11" s="167"/>
      <c r="W11" s="167"/>
      <c r="X11" s="167"/>
      <c r="Y11" s="167"/>
      <c r="Z11" s="167"/>
    </row>
    <row r="12" spans="1:26" ht="15.75" x14ac:dyDescent="0.25">
      <c r="A12" s="167"/>
      <c r="B12" s="313"/>
      <c r="C12" s="228" t="s">
        <v>447</v>
      </c>
      <c r="D12" s="313"/>
      <c r="E12" s="313"/>
      <c r="F12" s="313"/>
      <c r="G12" s="313"/>
      <c r="H12" s="313"/>
      <c r="I12" s="313"/>
      <c r="J12" s="313"/>
      <c r="K12" s="313"/>
      <c r="L12" s="167"/>
      <c r="M12" s="167"/>
      <c r="N12" s="167"/>
      <c r="O12" s="167"/>
      <c r="P12" s="167"/>
      <c r="Q12" s="167"/>
      <c r="R12" s="167"/>
      <c r="S12" s="167"/>
      <c r="T12" s="167"/>
      <c r="U12" s="167"/>
      <c r="V12" s="167"/>
      <c r="W12" s="167"/>
      <c r="X12" s="167"/>
      <c r="Y12" s="167"/>
      <c r="Z12" s="167"/>
    </row>
    <row r="13" spans="1:26" ht="60" x14ac:dyDescent="0.25">
      <c r="A13" s="167"/>
      <c r="B13" s="323"/>
      <c r="C13" s="229" t="s">
        <v>448</v>
      </c>
      <c r="D13" s="323"/>
      <c r="E13" s="323"/>
      <c r="F13" s="323"/>
      <c r="G13" s="323" t="e">
        <f>AVERAGE(D13:F14)</f>
        <v>#DIV/0!</v>
      </c>
      <c r="H13" s="323"/>
      <c r="I13" s="323"/>
      <c r="J13" s="323"/>
      <c r="K13" s="323" t="e">
        <f>AVERAGE(H13:J14)</f>
        <v>#DIV/0!</v>
      </c>
      <c r="L13" s="167"/>
      <c r="M13" s="167"/>
      <c r="N13" s="167"/>
      <c r="O13" s="167"/>
      <c r="P13" s="167"/>
      <c r="Q13" s="167"/>
      <c r="R13" s="167"/>
      <c r="S13" s="167"/>
      <c r="T13" s="167"/>
      <c r="U13" s="167"/>
      <c r="V13" s="167"/>
      <c r="W13" s="167"/>
      <c r="X13" s="167"/>
      <c r="Y13" s="167"/>
      <c r="Z13" s="167"/>
    </row>
    <row r="14" spans="1:26" ht="15.75" x14ac:dyDescent="0.25">
      <c r="A14" s="167"/>
      <c r="B14" s="313"/>
      <c r="C14" s="228" t="s">
        <v>449</v>
      </c>
      <c r="D14" s="313"/>
      <c r="E14" s="313"/>
      <c r="F14" s="313"/>
      <c r="G14" s="313"/>
      <c r="H14" s="313"/>
      <c r="I14" s="313"/>
      <c r="J14" s="313"/>
      <c r="K14" s="313"/>
      <c r="L14" s="167"/>
      <c r="M14" s="167"/>
      <c r="N14" s="167"/>
      <c r="O14" s="167"/>
      <c r="P14" s="167"/>
      <c r="Q14" s="167"/>
      <c r="R14" s="167"/>
      <c r="S14" s="167"/>
      <c r="T14" s="167"/>
      <c r="U14" s="167"/>
      <c r="V14" s="167"/>
      <c r="W14" s="167"/>
      <c r="X14" s="167"/>
      <c r="Y14" s="167"/>
      <c r="Z14" s="167"/>
    </row>
    <row r="15" spans="1:26" ht="24" x14ac:dyDescent="0.25">
      <c r="A15" s="167"/>
      <c r="B15" s="230"/>
      <c r="C15" s="227" t="s">
        <v>450</v>
      </c>
      <c r="D15" s="323"/>
      <c r="E15" s="323"/>
      <c r="F15" s="323"/>
      <c r="G15" s="323" t="e">
        <f>AVERAGE(D15:F16)</f>
        <v>#DIV/0!</v>
      </c>
      <c r="H15" s="323"/>
      <c r="I15" s="323"/>
      <c r="J15" s="323"/>
      <c r="K15" s="323" t="e">
        <f>AVERAGE(H15:J16)</f>
        <v>#DIV/0!</v>
      </c>
      <c r="L15" s="167"/>
      <c r="M15" s="167"/>
      <c r="N15" s="167"/>
      <c r="O15" s="167"/>
      <c r="P15" s="167"/>
      <c r="Q15" s="167"/>
      <c r="R15" s="167"/>
      <c r="S15" s="167"/>
      <c r="T15" s="167"/>
      <c r="U15" s="167"/>
      <c r="V15" s="167"/>
      <c r="W15" s="167"/>
      <c r="X15" s="167"/>
      <c r="Y15" s="167"/>
      <c r="Z15" s="167"/>
    </row>
    <row r="16" spans="1:26" ht="15.75" x14ac:dyDescent="0.25">
      <c r="A16" s="167"/>
      <c r="B16" s="179">
        <v>2</v>
      </c>
      <c r="C16" s="231" t="s">
        <v>451</v>
      </c>
      <c r="D16" s="275"/>
      <c r="E16" s="275"/>
      <c r="F16" s="275"/>
      <c r="G16" s="275"/>
      <c r="H16" s="275"/>
      <c r="I16" s="275"/>
      <c r="J16" s="275"/>
      <c r="K16" s="275"/>
      <c r="L16" s="167"/>
      <c r="M16" s="167"/>
      <c r="N16" s="167"/>
      <c r="O16" s="167"/>
      <c r="P16" s="167"/>
      <c r="Q16" s="167"/>
      <c r="R16" s="167"/>
      <c r="S16" s="167"/>
      <c r="T16" s="167"/>
      <c r="U16" s="167"/>
      <c r="V16" s="167"/>
      <c r="W16" s="167"/>
      <c r="X16" s="167"/>
      <c r="Y16" s="167"/>
      <c r="Z16" s="167"/>
    </row>
    <row r="17" spans="1:26" ht="15.75" x14ac:dyDescent="0.25">
      <c r="A17" s="167"/>
      <c r="B17" s="325" t="s">
        <v>307</v>
      </c>
      <c r="C17" s="278"/>
      <c r="D17" s="166">
        <f t="shared" ref="D17:K17" si="0">SUM(D8:D16)</f>
        <v>0</v>
      </c>
      <c r="E17" s="166">
        <f t="shared" si="0"/>
        <v>0</v>
      </c>
      <c r="F17" s="166">
        <f t="shared" si="0"/>
        <v>0</v>
      </c>
      <c r="G17" s="166" t="e">
        <f t="shared" si="0"/>
        <v>#DIV/0!</v>
      </c>
      <c r="H17" s="166">
        <f t="shared" si="0"/>
        <v>0</v>
      </c>
      <c r="I17" s="166">
        <f t="shared" si="0"/>
        <v>0</v>
      </c>
      <c r="J17" s="166">
        <f t="shared" si="0"/>
        <v>0</v>
      </c>
      <c r="K17" s="166" t="e">
        <f t="shared" si="0"/>
        <v>#DIV/0!</v>
      </c>
      <c r="L17" s="167"/>
      <c r="M17" s="167"/>
      <c r="N17" s="167"/>
      <c r="O17" s="167"/>
      <c r="P17" s="167"/>
      <c r="Q17" s="167"/>
      <c r="R17" s="167"/>
      <c r="S17" s="167"/>
      <c r="T17" s="167"/>
      <c r="U17" s="167"/>
      <c r="V17" s="167"/>
      <c r="W17" s="167"/>
      <c r="X17" s="167"/>
      <c r="Y17" s="167"/>
      <c r="Z17" s="167"/>
    </row>
    <row r="18" spans="1:26" ht="15.75" x14ac:dyDescent="0.25">
      <c r="A18" s="167"/>
      <c r="B18" s="171">
        <v>3</v>
      </c>
      <c r="C18" s="225" t="s">
        <v>452</v>
      </c>
      <c r="D18" s="166"/>
      <c r="E18" s="166"/>
      <c r="F18" s="166"/>
      <c r="G18" s="166"/>
      <c r="H18" s="166"/>
      <c r="I18" s="166"/>
      <c r="J18" s="166"/>
      <c r="K18" s="166"/>
      <c r="L18" s="167"/>
      <c r="M18" s="167"/>
      <c r="N18" s="167"/>
      <c r="O18" s="167"/>
      <c r="P18" s="167"/>
      <c r="Q18" s="167"/>
      <c r="R18" s="167"/>
      <c r="S18" s="167"/>
      <c r="T18" s="167"/>
      <c r="U18" s="167"/>
      <c r="V18" s="167"/>
      <c r="W18" s="167"/>
      <c r="X18" s="167"/>
      <c r="Y18" s="167"/>
      <c r="Z18" s="167"/>
    </row>
    <row r="19" spans="1:26" ht="15.75" x14ac:dyDescent="0.25">
      <c r="A19" s="167"/>
      <c r="B19" s="179">
        <v>4</v>
      </c>
      <c r="C19" s="231" t="s">
        <v>453</v>
      </c>
      <c r="D19" s="180"/>
      <c r="E19" s="180"/>
      <c r="F19" s="180"/>
      <c r="G19" s="180"/>
      <c r="H19" s="180"/>
      <c r="I19" s="180"/>
      <c r="J19" s="180"/>
      <c r="K19" s="180"/>
      <c r="L19" s="167"/>
      <c r="M19" s="167"/>
      <c r="N19" s="167"/>
      <c r="O19" s="167"/>
      <c r="P19" s="167"/>
      <c r="Q19" s="167"/>
      <c r="R19" s="167"/>
      <c r="S19" s="167"/>
      <c r="T19" s="167"/>
      <c r="U19" s="167"/>
      <c r="V19" s="167"/>
      <c r="W19" s="167"/>
      <c r="X19" s="167"/>
      <c r="Y19" s="167"/>
      <c r="Z19" s="167"/>
    </row>
    <row r="20" spans="1:26" ht="15.75" x14ac:dyDescent="0.25">
      <c r="A20" s="167"/>
      <c r="B20" s="325" t="s">
        <v>307</v>
      </c>
      <c r="C20" s="278"/>
      <c r="D20" s="166">
        <f t="shared" ref="D20:K20" si="1">SUM(D18:D19)</f>
        <v>0</v>
      </c>
      <c r="E20" s="166">
        <f t="shared" si="1"/>
        <v>0</v>
      </c>
      <c r="F20" s="166">
        <f t="shared" si="1"/>
        <v>0</v>
      </c>
      <c r="G20" s="166">
        <f t="shared" si="1"/>
        <v>0</v>
      </c>
      <c r="H20" s="166">
        <f t="shared" si="1"/>
        <v>0</v>
      </c>
      <c r="I20" s="166">
        <f t="shared" si="1"/>
        <v>0</v>
      </c>
      <c r="J20" s="166">
        <f t="shared" si="1"/>
        <v>0</v>
      </c>
      <c r="K20" s="166">
        <f t="shared" si="1"/>
        <v>0</v>
      </c>
      <c r="L20" s="167"/>
      <c r="M20" s="167"/>
      <c r="N20" s="167"/>
      <c r="O20" s="167"/>
      <c r="P20" s="167"/>
      <c r="Q20" s="167"/>
      <c r="R20" s="167"/>
      <c r="S20" s="167"/>
      <c r="T20" s="167"/>
      <c r="U20" s="167"/>
      <c r="V20" s="167"/>
      <c r="W20" s="167"/>
      <c r="X20" s="167"/>
      <c r="Y20" s="167"/>
      <c r="Z20" s="167"/>
    </row>
    <row r="21" spans="1:26" ht="15.75" customHeight="1" x14ac:dyDescent="0.25">
      <c r="A21" s="167"/>
      <c r="B21" s="171">
        <v>5</v>
      </c>
      <c r="C21" s="225" t="s">
        <v>454</v>
      </c>
      <c r="D21" s="166"/>
      <c r="E21" s="166"/>
      <c r="F21" s="166"/>
      <c r="G21" s="166"/>
      <c r="H21" s="166"/>
      <c r="I21" s="166"/>
      <c r="J21" s="166"/>
      <c r="K21" s="166"/>
      <c r="L21" s="167"/>
      <c r="M21" s="167"/>
      <c r="N21" s="167"/>
      <c r="O21" s="167"/>
      <c r="P21" s="167"/>
      <c r="Q21" s="167"/>
      <c r="R21" s="167"/>
      <c r="S21" s="167"/>
      <c r="T21" s="167"/>
      <c r="U21" s="167"/>
      <c r="V21" s="167"/>
      <c r="W21" s="167"/>
      <c r="X21" s="167"/>
      <c r="Y21" s="167"/>
      <c r="Z21" s="167"/>
    </row>
    <row r="22" spans="1:26" ht="15.75" customHeight="1" x14ac:dyDescent="0.25">
      <c r="A22" s="167"/>
      <c r="B22" s="171">
        <v>6</v>
      </c>
      <c r="C22" s="225" t="s">
        <v>455</v>
      </c>
      <c r="D22" s="166"/>
      <c r="E22" s="166"/>
      <c r="F22" s="166"/>
      <c r="G22" s="166"/>
      <c r="H22" s="166"/>
      <c r="I22" s="166"/>
      <c r="J22" s="166"/>
      <c r="K22" s="166"/>
      <c r="L22" s="167"/>
      <c r="M22" s="167"/>
      <c r="N22" s="167"/>
      <c r="O22" s="167"/>
      <c r="P22" s="167"/>
      <c r="Q22" s="167"/>
      <c r="R22" s="167"/>
      <c r="S22" s="167"/>
      <c r="T22" s="167"/>
      <c r="U22" s="167"/>
      <c r="V22" s="167"/>
      <c r="W22" s="167"/>
      <c r="X22" s="167"/>
      <c r="Y22" s="167"/>
      <c r="Z22" s="167"/>
    </row>
    <row r="23" spans="1:26" ht="15.75" customHeight="1" x14ac:dyDescent="0.25">
      <c r="A23" s="167"/>
      <c r="B23" s="179">
        <v>7</v>
      </c>
      <c r="C23" s="231" t="s">
        <v>456</v>
      </c>
      <c r="D23" s="180"/>
      <c r="E23" s="180"/>
      <c r="F23" s="180"/>
      <c r="G23" s="180"/>
      <c r="H23" s="180"/>
      <c r="I23" s="180"/>
      <c r="J23" s="180"/>
      <c r="K23" s="180"/>
      <c r="L23" s="167"/>
      <c r="M23" s="167"/>
      <c r="N23" s="167"/>
      <c r="O23" s="167"/>
      <c r="P23" s="167"/>
      <c r="Q23" s="167"/>
      <c r="R23" s="167"/>
      <c r="S23" s="167"/>
      <c r="T23" s="167"/>
      <c r="U23" s="167"/>
      <c r="V23" s="167"/>
      <c r="W23" s="167"/>
      <c r="X23" s="167"/>
      <c r="Y23" s="167"/>
      <c r="Z23" s="167"/>
    </row>
    <row r="24" spans="1:26" ht="15.75" customHeight="1" x14ac:dyDescent="0.25">
      <c r="A24" s="167"/>
      <c r="B24" s="326" t="s">
        <v>307</v>
      </c>
      <c r="C24" s="327"/>
      <c r="D24" s="180">
        <f t="shared" ref="D24:K24" si="2">SUM(D21:D23)</f>
        <v>0</v>
      </c>
      <c r="E24" s="180">
        <f t="shared" si="2"/>
        <v>0</v>
      </c>
      <c r="F24" s="180">
        <f t="shared" si="2"/>
        <v>0</v>
      </c>
      <c r="G24" s="180">
        <f t="shared" si="2"/>
        <v>0</v>
      </c>
      <c r="H24" s="180">
        <f t="shared" si="2"/>
        <v>0</v>
      </c>
      <c r="I24" s="180">
        <f t="shared" si="2"/>
        <v>0</v>
      </c>
      <c r="J24" s="180">
        <f t="shared" si="2"/>
        <v>0</v>
      </c>
      <c r="K24" s="180">
        <f t="shared" si="2"/>
        <v>0</v>
      </c>
      <c r="L24" s="167"/>
      <c r="M24" s="167"/>
      <c r="N24" s="167"/>
      <c r="O24" s="167"/>
      <c r="P24" s="167"/>
      <c r="Q24" s="167"/>
      <c r="R24" s="167"/>
      <c r="S24" s="167"/>
      <c r="T24" s="167"/>
      <c r="U24" s="167"/>
      <c r="V24" s="167"/>
      <c r="W24" s="167"/>
      <c r="X24" s="167"/>
      <c r="Y24" s="167"/>
      <c r="Z24" s="167"/>
    </row>
    <row r="25" spans="1:26" ht="15.75" customHeight="1" x14ac:dyDescent="0.25">
      <c r="A25" s="167"/>
      <c r="B25" s="325" t="s">
        <v>457</v>
      </c>
      <c r="C25" s="278"/>
      <c r="D25" s="166">
        <f t="shared" ref="D25:E25" si="3">SUM(D24,D20,D17)</f>
        <v>0</v>
      </c>
      <c r="E25" s="166">
        <f t="shared" si="3"/>
        <v>0</v>
      </c>
      <c r="F25" s="166">
        <f t="shared" ref="F25:K25" si="4">SUM(F17,F20,F24)</f>
        <v>0</v>
      </c>
      <c r="G25" s="166" t="e">
        <f t="shared" si="4"/>
        <v>#DIV/0!</v>
      </c>
      <c r="H25" s="166">
        <f t="shared" si="4"/>
        <v>0</v>
      </c>
      <c r="I25" s="166">
        <f t="shared" si="4"/>
        <v>0</v>
      </c>
      <c r="J25" s="166">
        <f t="shared" si="4"/>
        <v>0</v>
      </c>
      <c r="K25" s="166" t="e">
        <f t="shared" si="4"/>
        <v>#DIV/0!</v>
      </c>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row>
    <row r="222" spans="1:26" ht="15.75" customHeight="1" x14ac:dyDescent="0.25">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row>
    <row r="223" spans="1:26" ht="15.75" customHeight="1" x14ac:dyDescent="0.25">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row>
    <row r="224" spans="1:26" ht="15.75" customHeight="1" x14ac:dyDescent="0.25">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row>
    <row r="225" spans="1:26" ht="15.75" customHeight="1" x14ac:dyDescent="0.25">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row>
    <row r="226" spans="1:26" ht="15.75" customHeight="1" x14ac:dyDescent="0.25"/>
    <row r="227" spans="1:26" ht="15.75" customHeight="1" x14ac:dyDescent="0.25"/>
    <row r="228" spans="1:26" ht="15.75" customHeight="1" x14ac:dyDescent="0.25"/>
    <row r="229" spans="1:26" ht="15.75" customHeight="1" x14ac:dyDescent="0.25"/>
    <row r="230" spans="1:26" ht="15.75" customHeight="1" x14ac:dyDescent="0.25"/>
    <row r="231" spans="1:26" ht="15.75" customHeight="1" x14ac:dyDescent="0.25"/>
    <row r="232" spans="1:26" ht="15.75" customHeight="1" x14ac:dyDescent="0.25"/>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5">
    <mergeCell ref="B17:C17"/>
    <mergeCell ref="B20:C20"/>
    <mergeCell ref="B24:C24"/>
    <mergeCell ref="B25:C25"/>
    <mergeCell ref="D9:D10"/>
    <mergeCell ref="B11:B12"/>
    <mergeCell ref="D11:D12"/>
    <mergeCell ref="B13:B14"/>
    <mergeCell ref="B9:B10"/>
    <mergeCell ref="J15:J16"/>
    <mergeCell ref="K15:K16"/>
    <mergeCell ref="D13:D14"/>
    <mergeCell ref="D15:D16"/>
    <mergeCell ref="E15:E16"/>
    <mergeCell ref="F15:F16"/>
    <mergeCell ref="G15:G16"/>
    <mergeCell ref="H15:H16"/>
    <mergeCell ref="I15:I16"/>
    <mergeCell ref="E11:E12"/>
    <mergeCell ref="E13:E14"/>
    <mergeCell ref="B3:B5"/>
    <mergeCell ref="C3:C5"/>
    <mergeCell ref="D3:G3"/>
    <mergeCell ref="F11:F12"/>
    <mergeCell ref="G11:G12"/>
    <mergeCell ref="F13:F14"/>
    <mergeCell ref="G13:G14"/>
    <mergeCell ref="H3:K3"/>
    <mergeCell ref="D4:G4"/>
    <mergeCell ref="H4:K4"/>
    <mergeCell ref="J9:J10"/>
    <mergeCell ref="K9:K10"/>
    <mergeCell ref="F9:F10"/>
    <mergeCell ref="G9:G10"/>
    <mergeCell ref="E9:E10"/>
    <mergeCell ref="J11:J12"/>
    <mergeCell ref="K11:K12"/>
    <mergeCell ref="J13:J14"/>
    <mergeCell ref="K13:K14"/>
    <mergeCell ref="H9:H10"/>
    <mergeCell ref="I9:I10"/>
    <mergeCell ref="H11:H12"/>
    <mergeCell ref="I11:I12"/>
    <mergeCell ref="H13:H14"/>
    <mergeCell ref="I13:I14"/>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00"/>
  <sheetViews>
    <sheetView workbookViewId="0"/>
  </sheetViews>
  <sheetFormatPr defaultColWidth="11.25" defaultRowHeight="15" customHeight="1" x14ac:dyDescent="0.25"/>
  <cols>
    <col min="1" max="1" width="9.25" customWidth="1"/>
    <col min="2" max="2" width="4.75" customWidth="1"/>
    <col min="3" max="5" width="9.25" customWidth="1"/>
    <col min="6" max="6" width="10.75" customWidth="1"/>
    <col min="7" max="11" width="9.25" customWidth="1"/>
    <col min="12" max="12" width="8.25" customWidth="1"/>
    <col min="13" max="13" width="10.75" customWidth="1"/>
    <col min="14" max="14" width="11.125" customWidth="1"/>
    <col min="15" max="15" width="11.25" customWidth="1"/>
    <col min="16" max="16" width="12.25" customWidth="1"/>
    <col min="17"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458</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22.5" customHeight="1" x14ac:dyDescent="0.25">
      <c r="A4" s="167"/>
      <c r="B4" s="274" t="s">
        <v>267</v>
      </c>
      <c r="C4" s="274" t="s">
        <v>459</v>
      </c>
      <c r="D4" s="274" t="s">
        <v>460</v>
      </c>
      <c r="E4" s="274" t="s">
        <v>461</v>
      </c>
      <c r="F4" s="173"/>
      <c r="G4" s="308" t="s">
        <v>462</v>
      </c>
      <c r="H4" s="309"/>
      <c r="I4" s="310"/>
      <c r="J4" s="328" t="s">
        <v>463</v>
      </c>
      <c r="K4" s="281" t="s">
        <v>464</v>
      </c>
      <c r="L4" s="285"/>
      <c r="M4" s="285"/>
      <c r="N4" s="282"/>
      <c r="O4" s="274" t="s">
        <v>465</v>
      </c>
      <c r="P4" s="274" t="s">
        <v>466</v>
      </c>
      <c r="Q4" s="167"/>
      <c r="R4" s="167"/>
      <c r="S4" s="167"/>
      <c r="T4" s="167"/>
      <c r="U4" s="167"/>
      <c r="V4" s="167"/>
      <c r="W4" s="167"/>
      <c r="X4" s="167"/>
      <c r="Y4" s="167"/>
      <c r="Z4" s="167"/>
    </row>
    <row r="5" spans="1:26" ht="15.75" x14ac:dyDescent="0.25">
      <c r="A5" s="167"/>
      <c r="B5" s="280"/>
      <c r="C5" s="280"/>
      <c r="D5" s="280"/>
      <c r="E5" s="280"/>
      <c r="F5" s="174"/>
      <c r="G5" s="324" t="s">
        <v>467</v>
      </c>
      <c r="H5" s="305"/>
      <c r="I5" s="294"/>
      <c r="J5" s="280"/>
      <c r="K5" s="283"/>
      <c r="L5" s="286"/>
      <c r="M5" s="286"/>
      <c r="N5" s="284"/>
      <c r="O5" s="280"/>
      <c r="P5" s="280"/>
      <c r="Q5" s="167"/>
      <c r="R5" s="167"/>
      <c r="S5" s="167"/>
      <c r="T5" s="167"/>
      <c r="U5" s="167"/>
      <c r="V5" s="167"/>
      <c r="W5" s="167"/>
      <c r="X5" s="167"/>
      <c r="Y5" s="167"/>
      <c r="Z5" s="167"/>
    </row>
    <row r="6" spans="1:26" ht="37.5" customHeight="1" x14ac:dyDescent="0.25">
      <c r="A6" s="167"/>
      <c r="B6" s="280"/>
      <c r="C6" s="280"/>
      <c r="D6" s="280"/>
      <c r="E6" s="280"/>
      <c r="F6" s="169" t="s">
        <v>468</v>
      </c>
      <c r="G6" s="329" t="s">
        <v>469</v>
      </c>
      <c r="H6" s="328" t="s">
        <v>470</v>
      </c>
      <c r="I6" s="328" t="s">
        <v>471</v>
      </c>
      <c r="J6" s="280"/>
      <c r="K6" s="328" t="s">
        <v>472</v>
      </c>
      <c r="L6" s="328" t="s">
        <v>473</v>
      </c>
      <c r="M6" s="328" t="s">
        <v>474</v>
      </c>
      <c r="N6" s="328" t="s">
        <v>475</v>
      </c>
      <c r="O6" s="280"/>
      <c r="P6" s="280"/>
      <c r="Q6" s="167"/>
      <c r="R6" s="167"/>
      <c r="S6" s="167"/>
      <c r="T6" s="167"/>
      <c r="U6" s="167"/>
      <c r="V6" s="167"/>
      <c r="W6" s="167"/>
      <c r="X6" s="167"/>
      <c r="Y6" s="167"/>
      <c r="Z6" s="167"/>
    </row>
    <row r="7" spans="1:26" ht="15.75" x14ac:dyDescent="0.25">
      <c r="A7" s="167"/>
      <c r="B7" s="280"/>
      <c r="C7" s="280"/>
      <c r="D7" s="280"/>
      <c r="E7" s="280"/>
      <c r="F7" s="175" t="s">
        <v>328</v>
      </c>
      <c r="G7" s="297"/>
      <c r="H7" s="280"/>
      <c r="I7" s="280"/>
      <c r="J7" s="280"/>
      <c r="K7" s="280"/>
      <c r="L7" s="280"/>
      <c r="M7" s="280"/>
      <c r="N7" s="280"/>
      <c r="O7" s="280"/>
      <c r="P7" s="280"/>
      <c r="Q7" s="167"/>
      <c r="R7" s="167"/>
      <c r="S7" s="167"/>
      <c r="T7" s="167"/>
      <c r="U7" s="167"/>
      <c r="V7" s="167"/>
      <c r="W7" s="167"/>
      <c r="X7" s="167"/>
      <c r="Y7" s="167"/>
      <c r="Z7" s="167"/>
    </row>
    <row r="8" spans="1:26" ht="17.25" customHeight="1" x14ac:dyDescent="0.25">
      <c r="A8" s="167"/>
      <c r="B8" s="280"/>
      <c r="C8" s="280"/>
      <c r="D8" s="280"/>
      <c r="E8" s="280"/>
      <c r="F8" s="176"/>
      <c r="G8" s="297"/>
      <c r="H8" s="280"/>
      <c r="I8" s="280"/>
      <c r="J8" s="280"/>
      <c r="K8" s="280"/>
      <c r="L8" s="280"/>
      <c r="M8" s="280"/>
      <c r="N8" s="280"/>
      <c r="O8" s="280"/>
      <c r="P8" s="280"/>
      <c r="Q8" s="167"/>
      <c r="R8" s="167"/>
      <c r="S8" s="167"/>
      <c r="T8" s="167"/>
      <c r="U8" s="167"/>
      <c r="V8" s="167"/>
      <c r="W8" s="167"/>
      <c r="X8" s="167"/>
      <c r="Y8" s="167"/>
      <c r="Z8" s="167"/>
    </row>
    <row r="9" spans="1:26" ht="22.5" customHeight="1" x14ac:dyDescent="0.25">
      <c r="A9" s="167"/>
      <c r="B9" s="280"/>
      <c r="C9" s="280"/>
      <c r="D9" s="280"/>
      <c r="E9" s="280"/>
      <c r="F9" s="176"/>
      <c r="G9" s="297"/>
      <c r="H9" s="280"/>
      <c r="I9" s="280"/>
      <c r="J9" s="280"/>
      <c r="K9" s="280"/>
      <c r="L9" s="280"/>
      <c r="M9" s="280"/>
      <c r="N9" s="280"/>
      <c r="O9" s="280"/>
      <c r="P9" s="280"/>
      <c r="Q9" s="167"/>
      <c r="R9" s="167"/>
      <c r="S9" s="167"/>
      <c r="T9" s="167"/>
      <c r="U9" s="167"/>
      <c r="V9" s="167"/>
      <c r="W9" s="167"/>
      <c r="X9" s="167"/>
      <c r="Y9" s="167"/>
      <c r="Z9" s="167"/>
    </row>
    <row r="10" spans="1:26" ht="15.75" x14ac:dyDescent="0.25">
      <c r="A10" s="167"/>
      <c r="B10" s="275"/>
      <c r="C10" s="275"/>
      <c r="D10" s="275"/>
      <c r="E10" s="275"/>
      <c r="F10" s="177"/>
      <c r="G10" s="330"/>
      <c r="H10" s="275"/>
      <c r="I10" s="275"/>
      <c r="J10" s="275"/>
      <c r="K10" s="275"/>
      <c r="L10" s="275"/>
      <c r="M10" s="275"/>
      <c r="N10" s="275"/>
      <c r="O10" s="275"/>
      <c r="P10" s="275"/>
      <c r="Q10" s="167"/>
      <c r="R10" s="167"/>
      <c r="S10" s="167"/>
      <c r="T10" s="167"/>
      <c r="U10" s="167"/>
      <c r="V10" s="167"/>
      <c r="W10" s="167"/>
      <c r="X10" s="167"/>
      <c r="Y10" s="167"/>
      <c r="Z10" s="167"/>
    </row>
    <row r="11" spans="1:26" ht="15.75" x14ac:dyDescent="0.25">
      <c r="A11" s="167"/>
      <c r="B11" s="192">
        <v>1</v>
      </c>
      <c r="C11" s="130">
        <v>2</v>
      </c>
      <c r="D11" s="130">
        <v>3</v>
      </c>
      <c r="E11" s="130">
        <v>4</v>
      </c>
      <c r="F11" s="130">
        <v>5</v>
      </c>
      <c r="G11" s="130">
        <v>6</v>
      </c>
      <c r="H11" s="130">
        <v>7</v>
      </c>
      <c r="I11" s="130">
        <v>8</v>
      </c>
      <c r="J11" s="130">
        <v>9</v>
      </c>
      <c r="K11" s="130">
        <v>10</v>
      </c>
      <c r="L11" s="130">
        <v>11</v>
      </c>
      <c r="M11" s="130">
        <v>12</v>
      </c>
      <c r="N11" s="130">
        <v>13</v>
      </c>
      <c r="O11" s="130">
        <v>14</v>
      </c>
      <c r="P11" s="130">
        <v>15</v>
      </c>
      <c r="Q11" s="167"/>
      <c r="R11" s="167"/>
      <c r="S11" s="167"/>
      <c r="T11" s="167"/>
      <c r="U11" s="167"/>
      <c r="V11" s="167"/>
      <c r="W11" s="167"/>
      <c r="X11" s="167"/>
      <c r="Y11" s="167"/>
      <c r="Z11" s="167"/>
    </row>
    <row r="12" spans="1:26" ht="15.75" x14ac:dyDescent="0.25">
      <c r="A12" s="167"/>
      <c r="B12" s="189">
        <v>1</v>
      </c>
      <c r="C12" s="166">
        <v>1</v>
      </c>
      <c r="D12" s="166" t="s">
        <v>350</v>
      </c>
      <c r="E12" s="166" t="s">
        <v>338</v>
      </c>
      <c r="F12" s="178" t="s">
        <v>280</v>
      </c>
      <c r="G12" s="166"/>
      <c r="H12" s="166"/>
      <c r="I12" s="166"/>
      <c r="J12" s="166"/>
      <c r="K12" s="166"/>
      <c r="L12" s="166"/>
      <c r="M12" s="166"/>
      <c r="N12" s="166"/>
      <c r="O12" s="166"/>
      <c r="P12" s="166"/>
      <c r="Q12" s="167"/>
      <c r="R12" s="167"/>
      <c r="S12" s="167"/>
      <c r="T12" s="167"/>
      <c r="U12" s="167"/>
      <c r="V12" s="167"/>
      <c r="W12" s="167"/>
      <c r="X12" s="167"/>
      <c r="Y12" s="167"/>
      <c r="Z12" s="167"/>
    </row>
    <row r="13" spans="1:26" ht="15.75" x14ac:dyDescent="0.25">
      <c r="A13" s="167"/>
      <c r="B13" s="189">
        <v>2</v>
      </c>
      <c r="C13" s="166"/>
      <c r="D13" s="166"/>
      <c r="E13" s="166"/>
      <c r="F13" s="178"/>
      <c r="G13" s="166"/>
      <c r="H13" s="166"/>
      <c r="I13" s="166"/>
      <c r="J13" s="166"/>
      <c r="K13" s="166"/>
      <c r="L13" s="166"/>
      <c r="M13" s="166"/>
      <c r="N13" s="166"/>
      <c r="O13" s="166"/>
      <c r="P13" s="166"/>
      <c r="Q13" s="167"/>
      <c r="R13" s="167"/>
      <c r="S13" s="167"/>
      <c r="T13" s="167"/>
      <c r="U13" s="167"/>
      <c r="V13" s="167"/>
      <c r="W13" s="167"/>
      <c r="X13" s="167"/>
      <c r="Y13" s="167"/>
      <c r="Z13" s="167"/>
    </row>
    <row r="14" spans="1:26" ht="15.75" x14ac:dyDescent="0.25">
      <c r="A14" s="167"/>
      <c r="B14" s="189">
        <v>3</v>
      </c>
      <c r="C14" s="166"/>
      <c r="D14" s="166"/>
      <c r="E14" s="166"/>
      <c r="F14" s="178"/>
      <c r="G14" s="166"/>
      <c r="H14" s="166"/>
      <c r="I14" s="166"/>
      <c r="J14" s="166"/>
      <c r="K14" s="166"/>
      <c r="L14" s="166"/>
      <c r="M14" s="166"/>
      <c r="N14" s="166"/>
      <c r="O14" s="166"/>
      <c r="P14" s="166"/>
      <c r="Q14" s="167"/>
      <c r="R14" s="167"/>
      <c r="S14" s="167"/>
      <c r="T14" s="167"/>
      <c r="U14" s="167"/>
      <c r="V14" s="167"/>
      <c r="W14" s="167"/>
      <c r="X14" s="167"/>
      <c r="Y14" s="167"/>
      <c r="Z14" s="167"/>
    </row>
    <row r="15" spans="1:26" ht="15.75" x14ac:dyDescent="0.25">
      <c r="A15" s="167"/>
      <c r="B15" s="189">
        <v>4</v>
      </c>
      <c r="C15" s="166"/>
      <c r="D15" s="166"/>
      <c r="E15" s="166"/>
      <c r="F15" s="178"/>
      <c r="G15" s="166"/>
      <c r="H15" s="166"/>
      <c r="I15" s="166"/>
      <c r="J15" s="166"/>
      <c r="K15" s="166"/>
      <c r="L15" s="166"/>
      <c r="M15" s="166"/>
      <c r="N15" s="166"/>
      <c r="O15" s="166"/>
      <c r="P15" s="166"/>
      <c r="Q15" s="167"/>
      <c r="R15" s="167"/>
      <c r="S15" s="167"/>
      <c r="T15" s="167"/>
      <c r="U15" s="167"/>
      <c r="V15" s="167"/>
      <c r="W15" s="167"/>
      <c r="X15" s="167"/>
      <c r="Y15" s="167"/>
      <c r="Z15" s="167"/>
    </row>
    <row r="16" spans="1:26" ht="15.75" x14ac:dyDescent="0.25">
      <c r="A16" s="167"/>
      <c r="B16" s="189">
        <v>5</v>
      </c>
      <c r="C16" s="166"/>
      <c r="D16" s="166"/>
      <c r="E16" s="166"/>
      <c r="F16" s="178"/>
      <c r="G16" s="166"/>
      <c r="H16" s="166"/>
      <c r="I16" s="166"/>
      <c r="J16" s="166"/>
      <c r="K16" s="166"/>
      <c r="L16" s="166"/>
      <c r="M16" s="166"/>
      <c r="N16" s="166"/>
      <c r="O16" s="166"/>
      <c r="P16" s="166"/>
      <c r="Q16" s="167"/>
      <c r="R16" s="167"/>
      <c r="S16" s="167"/>
      <c r="T16" s="167"/>
      <c r="U16" s="167"/>
      <c r="V16" s="167"/>
      <c r="W16" s="167"/>
      <c r="X16" s="167"/>
      <c r="Y16" s="167"/>
      <c r="Z16" s="167"/>
    </row>
    <row r="17" spans="1:26" ht="15.75" x14ac:dyDescent="0.25">
      <c r="A17" s="167"/>
      <c r="B17" s="232" t="s">
        <v>281</v>
      </c>
      <c r="C17" s="180"/>
      <c r="D17" s="180"/>
      <c r="E17" s="180"/>
      <c r="F17" s="181"/>
      <c r="G17" s="180"/>
      <c r="H17" s="180"/>
      <c r="I17" s="180"/>
      <c r="J17" s="180"/>
      <c r="K17" s="180"/>
      <c r="L17" s="180"/>
      <c r="M17" s="180"/>
      <c r="N17" s="180"/>
      <c r="O17" s="180"/>
      <c r="P17" s="180"/>
      <c r="Q17" s="167"/>
      <c r="R17" s="167"/>
      <c r="S17" s="167"/>
      <c r="T17" s="167"/>
      <c r="U17" s="167"/>
      <c r="V17" s="167"/>
      <c r="W17" s="167"/>
      <c r="X17" s="167"/>
      <c r="Y17" s="167"/>
      <c r="Z17" s="167"/>
    </row>
    <row r="18" spans="1:26" ht="15.75" x14ac:dyDescent="0.25">
      <c r="A18" s="167"/>
      <c r="B18" s="325" t="s">
        <v>307</v>
      </c>
      <c r="C18" s="301"/>
      <c r="D18" s="301"/>
      <c r="E18" s="278"/>
      <c r="F18" s="166">
        <f>COUNTA(F12:F17)</f>
        <v>1</v>
      </c>
      <c r="G18" s="166">
        <f t="shared" ref="G18:I18" si="0">SUM(G12:G17)</f>
        <v>0</v>
      </c>
      <c r="H18" s="166">
        <f t="shared" si="0"/>
        <v>0</v>
      </c>
      <c r="I18" s="166">
        <f t="shared" si="0"/>
        <v>0</v>
      </c>
      <c r="J18" s="166"/>
      <c r="K18" s="164"/>
      <c r="L18" s="164"/>
      <c r="M18" s="164"/>
      <c r="N18" s="164"/>
      <c r="O18" s="164"/>
      <c r="P18" s="164"/>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8">
    <mergeCell ref="O4:O10"/>
    <mergeCell ref="P4:P10"/>
    <mergeCell ref="E4:E10"/>
    <mergeCell ref="G6:G10"/>
    <mergeCell ref="M6:M10"/>
    <mergeCell ref="N6:N10"/>
    <mergeCell ref="B18:E18"/>
    <mergeCell ref="H6:H10"/>
    <mergeCell ref="I6:I10"/>
    <mergeCell ref="K6:K10"/>
    <mergeCell ref="L6:L10"/>
    <mergeCell ref="B4:B10"/>
    <mergeCell ref="C4:C10"/>
    <mergeCell ref="D4:D10"/>
    <mergeCell ref="G4:I4"/>
    <mergeCell ref="J4:J10"/>
    <mergeCell ref="K4:N5"/>
    <mergeCell ref="G5:I5"/>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00"/>
  <sheetViews>
    <sheetView workbookViewId="0"/>
  </sheetViews>
  <sheetFormatPr defaultColWidth="11.25" defaultRowHeight="15" customHeight="1" x14ac:dyDescent="0.25"/>
  <cols>
    <col min="1" max="1" width="9.25" customWidth="1"/>
    <col min="2" max="2" width="5.125" customWidth="1"/>
    <col min="3" max="3" width="17.75" customWidth="1"/>
    <col min="4" max="4" width="19.25" customWidth="1"/>
    <col min="5" max="6" width="17.75" customWidth="1"/>
    <col min="7"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476</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15.75" x14ac:dyDescent="0.25">
      <c r="A4" s="167"/>
      <c r="B4" s="168" t="s">
        <v>477</v>
      </c>
      <c r="C4" s="167"/>
      <c r="D4" s="167"/>
      <c r="E4" s="167"/>
      <c r="F4" s="167"/>
      <c r="G4" s="167"/>
      <c r="H4" s="167">
        <f>COUNTIFS(C9:C14,"*",E9:E14,"*")</f>
        <v>1</v>
      </c>
      <c r="I4" s="167"/>
      <c r="J4" s="167"/>
      <c r="K4" s="167"/>
      <c r="L4" s="167"/>
      <c r="M4" s="167"/>
      <c r="N4" s="167"/>
      <c r="O4" s="167"/>
      <c r="P4" s="167"/>
      <c r="Q4" s="167"/>
      <c r="R4" s="167"/>
      <c r="S4" s="167"/>
      <c r="T4" s="167"/>
      <c r="U4" s="167"/>
      <c r="V4" s="167"/>
      <c r="W4" s="167"/>
      <c r="X4" s="167"/>
      <c r="Y4" s="167"/>
      <c r="Z4" s="167"/>
    </row>
    <row r="5" spans="1:26" ht="15.75" x14ac:dyDescent="0.25">
      <c r="A5" s="167"/>
      <c r="B5" s="168"/>
      <c r="C5" s="167"/>
      <c r="D5" s="167"/>
      <c r="E5" s="167"/>
      <c r="F5" s="167"/>
      <c r="G5" s="167"/>
      <c r="H5" s="167"/>
      <c r="I5" s="167"/>
      <c r="J5" s="167"/>
      <c r="K5" s="167"/>
      <c r="L5" s="167"/>
      <c r="M5" s="167"/>
      <c r="N5" s="167"/>
      <c r="O5" s="167"/>
      <c r="P5" s="167"/>
      <c r="Q5" s="167"/>
      <c r="R5" s="167"/>
      <c r="S5" s="167"/>
      <c r="T5" s="167"/>
      <c r="U5" s="167"/>
      <c r="V5" s="167"/>
      <c r="W5" s="167"/>
      <c r="X5" s="167"/>
      <c r="Y5" s="167"/>
      <c r="Z5" s="167"/>
    </row>
    <row r="6" spans="1:26" ht="15.75" x14ac:dyDescent="0.25">
      <c r="A6" s="167"/>
      <c r="B6" s="289" t="s">
        <v>267</v>
      </c>
      <c r="C6" s="125" t="s">
        <v>478</v>
      </c>
      <c r="D6" s="274" t="s">
        <v>317</v>
      </c>
      <c r="E6" s="274" t="s">
        <v>479</v>
      </c>
      <c r="F6" s="274" t="s">
        <v>480</v>
      </c>
      <c r="G6" s="167"/>
      <c r="H6" s="167"/>
      <c r="I6" s="167"/>
      <c r="J6" s="167"/>
      <c r="K6" s="167"/>
      <c r="L6" s="167"/>
      <c r="M6" s="167"/>
      <c r="N6" s="167"/>
      <c r="O6" s="167"/>
      <c r="P6" s="167"/>
      <c r="Q6" s="167"/>
      <c r="R6" s="167"/>
      <c r="S6" s="167"/>
      <c r="T6" s="167"/>
      <c r="U6" s="167"/>
      <c r="V6" s="167"/>
      <c r="W6" s="167"/>
      <c r="X6" s="167"/>
      <c r="Y6" s="167"/>
      <c r="Z6" s="167"/>
    </row>
    <row r="7" spans="1:26" ht="15.75" x14ac:dyDescent="0.25">
      <c r="A7" s="167"/>
      <c r="B7" s="275"/>
      <c r="C7" s="127" t="s">
        <v>481</v>
      </c>
      <c r="D7" s="275"/>
      <c r="E7" s="275"/>
      <c r="F7" s="275"/>
      <c r="G7" s="167"/>
      <c r="H7" s="167"/>
      <c r="I7" s="167"/>
      <c r="J7" s="167"/>
      <c r="K7" s="167"/>
      <c r="L7" s="167"/>
      <c r="M7" s="167"/>
      <c r="N7" s="167"/>
      <c r="O7" s="167"/>
      <c r="P7" s="167"/>
      <c r="Q7" s="167"/>
      <c r="R7" s="167"/>
      <c r="S7" s="167"/>
      <c r="T7" s="167"/>
      <c r="U7" s="167"/>
      <c r="V7" s="167"/>
      <c r="W7" s="167"/>
      <c r="X7" s="167"/>
      <c r="Y7" s="167"/>
      <c r="Z7" s="167"/>
    </row>
    <row r="8" spans="1:26" ht="15.75" x14ac:dyDescent="0.25">
      <c r="A8" s="167"/>
      <c r="B8" s="129">
        <v>1</v>
      </c>
      <c r="C8" s="130">
        <v>2</v>
      </c>
      <c r="D8" s="130">
        <v>3</v>
      </c>
      <c r="E8" s="130">
        <v>4</v>
      </c>
      <c r="F8" s="130">
        <v>5</v>
      </c>
      <c r="G8" s="167"/>
      <c r="H8" s="167"/>
      <c r="I8" s="167"/>
      <c r="J8" s="167"/>
      <c r="K8" s="167"/>
      <c r="L8" s="167"/>
      <c r="M8" s="167"/>
      <c r="N8" s="167"/>
      <c r="O8" s="167"/>
      <c r="P8" s="167"/>
      <c r="Q8" s="167"/>
      <c r="R8" s="167"/>
      <c r="S8" s="167"/>
      <c r="T8" s="167"/>
      <c r="U8" s="167"/>
      <c r="V8" s="167"/>
      <c r="W8" s="167"/>
      <c r="X8" s="167"/>
      <c r="Y8" s="167"/>
      <c r="Z8" s="167"/>
    </row>
    <row r="9" spans="1:26" ht="15.75" x14ac:dyDescent="0.25">
      <c r="A9" s="167"/>
      <c r="B9" s="171">
        <v>1</v>
      </c>
      <c r="C9" s="166" t="s">
        <v>482</v>
      </c>
      <c r="D9" s="166" t="s">
        <v>483</v>
      </c>
      <c r="E9" s="166" t="s">
        <v>483</v>
      </c>
      <c r="F9" s="166"/>
      <c r="G9" s="167"/>
      <c r="H9" s="167"/>
      <c r="I9" s="167"/>
      <c r="J9" s="167"/>
      <c r="K9" s="167"/>
      <c r="L9" s="167"/>
      <c r="M9" s="167"/>
      <c r="N9" s="167"/>
      <c r="O9" s="167"/>
      <c r="P9" s="167"/>
      <c r="Q9" s="167"/>
      <c r="R9" s="167"/>
      <c r="S9" s="167"/>
      <c r="T9" s="167"/>
      <c r="U9" s="167"/>
      <c r="V9" s="167"/>
      <c r="W9" s="167"/>
      <c r="X9" s="167"/>
      <c r="Y9" s="167"/>
      <c r="Z9" s="167"/>
    </row>
    <row r="10" spans="1:26" ht="15.75" x14ac:dyDescent="0.25">
      <c r="A10" s="167"/>
      <c r="B10" s="171">
        <v>2</v>
      </c>
      <c r="C10" s="166"/>
      <c r="D10" s="166"/>
      <c r="E10" s="166"/>
      <c r="F10" s="166"/>
      <c r="G10" s="167"/>
      <c r="H10" s="167"/>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171">
        <v>3</v>
      </c>
      <c r="C11" s="166"/>
      <c r="D11" s="166"/>
      <c r="E11" s="166"/>
      <c r="F11" s="166"/>
      <c r="G11" s="167"/>
      <c r="H11" s="167"/>
      <c r="I11" s="167"/>
      <c r="J11" s="167"/>
      <c r="K11" s="167"/>
      <c r="L11" s="167"/>
      <c r="M11" s="167"/>
      <c r="N11" s="167"/>
      <c r="O11" s="167"/>
      <c r="P11" s="167"/>
      <c r="Q11" s="167"/>
      <c r="R11" s="167"/>
      <c r="S11" s="167"/>
      <c r="T11" s="167"/>
      <c r="U11" s="167"/>
      <c r="V11" s="167"/>
      <c r="W11" s="167"/>
      <c r="X11" s="167"/>
      <c r="Y11" s="167"/>
      <c r="Z11" s="167"/>
    </row>
    <row r="12" spans="1:26" ht="15.75" x14ac:dyDescent="0.25">
      <c r="A12" s="167"/>
      <c r="B12" s="171">
        <v>4</v>
      </c>
      <c r="C12" s="166"/>
      <c r="D12" s="166"/>
      <c r="E12" s="166"/>
      <c r="F12" s="166"/>
      <c r="G12" s="167"/>
      <c r="H12" s="167"/>
      <c r="I12" s="167"/>
      <c r="J12" s="167"/>
      <c r="K12" s="167"/>
      <c r="L12" s="167"/>
      <c r="M12" s="167"/>
      <c r="N12" s="167"/>
      <c r="O12" s="167"/>
      <c r="P12" s="167"/>
      <c r="Q12" s="167"/>
      <c r="R12" s="167"/>
      <c r="S12" s="167"/>
      <c r="T12" s="167"/>
      <c r="U12" s="167"/>
      <c r="V12" s="167"/>
      <c r="W12" s="167"/>
      <c r="X12" s="167"/>
      <c r="Y12" s="167"/>
      <c r="Z12" s="167"/>
    </row>
    <row r="13" spans="1:26" ht="15.75" x14ac:dyDescent="0.25">
      <c r="A13" s="167"/>
      <c r="B13" s="171">
        <v>5</v>
      </c>
      <c r="C13" s="166"/>
      <c r="D13" s="166"/>
      <c r="E13" s="166"/>
      <c r="F13" s="166"/>
      <c r="G13" s="167"/>
      <c r="H13" s="167"/>
      <c r="I13" s="167"/>
      <c r="J13" s="167"/>
      <c r="K13" s="167"/>
      <c r="L13" s="167"/>
      <c r="M13" s="167"/>
      <c r="N13" s="167"/>
      <c r="O13" s="167"/>
      <c r="P13" s="167"/>
      <c r="Q13" s="167"/>
      <c r="R13" s="167"/>
      <c r="S13" s="167"/>
      <c r="T13" s="167"/>
      <c r="U13" s="167"/>
      <c r="V13" s="167"/>
      <c r="W13" s="167"/>
      <c r="X13" s="167"/>
      <c r="Y13" s="167"/>
      <c r="Z13" s="167"/>
    </row>
    <row r="14" spans="1:26" ht="15.75" x14ac:dyDescent="0.25">
      <c r="A14" s="167"/>
      <c r="B14" s="171" t="s">
        <v>281</v>
      </c>
      <c r="C14" s="166"/>
      <c r="D14" s="166"/>
      <c r="E14" s="166"/>
      <c r="F14" s="166"/>
      <c r="G14" s="167"/>
      <c r="H14" s="167"/>
      <c r="I14" s="167"/>
      <c r="J14" s="167"/>
      <c r="K14" s="167"/>
      <c r="L14" s="167"/>
      <c r="M14" s="167"/>
      <c r="N14" s="167"/>
      <c r="O14" s="167"/>
      <c r="P14" s="167"/>
      <c r="Q14" s="167"/>
      <c r="R14" s="167"/>
      <c r="S14" s="167"/>
      <c r="T14" s="167"/>
      <c r="U14" s="167"/>
      <c r="V14" s="167"/>
      <c r="W14" s="167"/>
      <c r="X14" s="167"/>
      <c r="Y14" s="167"/>
      <c r="Z14" s="167"/>
    </row>
    <row r="15" spans="1:26" ht="15.75" x14ac:dyDescent="0.25">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B6:B7"/>
    <mergeCell ref="D6:D7"/>
    <mergeCell ref="E6:E7"/>
    <mergeCell ref="F6:F7"/>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0"/>
  <sheetViews>
    <sheetView topLeftCell="A123" workbookViewId="0">
      <selection activeCell="C142" sqref="C142"/>
    </sheetView>
  </sheetViews>
  <sheetFormatPr defaultColWidth="11.25" defaultRowHeight="15" customHeight="1" x14ac:dyDescent="0.25"/>
  <cols>
    <col min="1" max="7" width="13" customWidth="1"/>
  </cols>
  <sheetData>
    <row r="1" spans="1:7" ht="15.75" customHeight="1" x14ac:dyDescent="0.3">
      <c r="A1" s="94" t="s">
        <v>251</v>
      </c>
      <c r="B1" s="94"/>
      <c r="C1" s="95"/>
      <c r="D1" s="94" t="s">
        <v>252</v>
      </c>
      <c r="E1" s="94"/>
      <c r="F1" s="96"/>
      <c r="G1" s="97"/>
    </row>
    <row r="2" spans="1:7" ht="15.75" customHeight="1" x14ac:dyDescent="0.3">
      <c r="A2" s="94" t="s">
        <v>253</v>
      </c>
      <c r="B2" s="94"/>
      <c r="C2" s="95"/>
      <c r="D2" s="94" t="s">
        <v>252</v>
      </c>
      <c r="E2" s="94"/>
      <c r="F2" s="98"/>
      <c r="G2" s="97"/>
    </row>
    <row r="3" spans="1:7" ht="15.75" customHeight="1" x14ac:dyDescent="0.25">
      <c r="A3" s="93"/>
      <c r="B3" s="93"/>
      <c r="C3" s="99"/>
      <c r="D3" s="93"/>
      <c r="E3" s="93"/>
      <c r="F3" s="100"/>
      <c r="G3" s="93"/>
    </row>
    <row r="4" spans="1:7" ht="15.75" customHeight="1" x14ac:dyDescent="0.25">
      <c r="A4" s="269" t="s">
        <v>254</v>
      </c>
      <c r="B4" s="259"/>
      <c r="C4" s="259"/>
      <c r="D4" s="259"/>
      <c r="E4" s="260"/>
      <c r="F4" s="101" t="s">
        <v>255</v>
      </c>
      <c r="G4" s="102" t="s">
        <v>7</v>
      </c>
    </row>
    <row r="5" spans="1:7" ht="15.75" customHeight="1" x14ac:dyDescent="0.25">
      <c r="A5" s="103" t="str">
        <f>A26</f>
        <v>C.1. Visi, Misi, Tujuan dan Strategi</v>
      </c>
      <c r="B5" s="103"/>
      <c r="C5" s="104"/>
      <c r="D5" s="103"/>
      <c r="E5" s="103"/>
      <c r="F5" s="105">
        <f>C30</f>
        <v>3</v>
      </c>
      <c r="G5" s="106" t="str">
        <f t="shared" ref="G5:G14" si="0">IF(F5="","",IF(F5=4,"Sangat Baik",IF(AND(F5&gt;=3,F5&lt;4),"Baik",IF(AND(F5&gt;=2,F5&lt;3),"cukup",IF(AND(F5&gt;=1,F5&lt;2),"Kurang",IF(AND(F5&gt;=0,F5&lt;1),"Sangat Kurang",""))))))</f>
        <v>Baik</v>
      </c>
    </row>
    <row r="6" spans="1:7" ht="15.75" customHeight="1" x14ac:dyDescent="0.25">
      <c r="A6" s="103" t="str">
        <f>A34</f>
        <v>C.2. Tata Pamong, Tata Kelola dan Kerjasama</v>
      </c>
      <c r="B6" s="103"/>
      <c r="C6" s="104"/>
      <c r="D6" s="103"/>
      <c r="E6" s="103"/>
      <c r="F6" s="105">
        <f>C46</f>
        <v>3.3636363636363638</v>
      </c>
      <c r="G6" s="106" t="str">
        <f t="shared" si="0"/>
        <v>Baik</v>
      </c>
    </row>
    <row r="7" spans="1:7" ht="15.75" customHeight="1" x14ac:dyDescent="0.25">
      <c r="A7" s="103" t="str">
        <f>A48</f>
        <v>C.3. Mahasiswa</v>
      </c>
      <c r="B7" s="103"/>
      <c r="C7" s="104"/>
      <c r="D7" s="103"/>
      <c r="E7" s="103"/>
      <c r="F7" s="105">
        <f>C54</f>
        <v>3.2</v>
      </c>
      <c r="G7" s="106" t="str">
        <f t="shared" si="0"/>
        <v>Baik</v>
      </c>
    </row>
    <row r="8" spans="1:7" ht="15.75" customHeight="1" x14ac:dyDescent="0.25">
      <c r="A8" s="93" t="str">
        <f>A56</f>
        <v xml:space="preserve">C.4. Sumber Daya Manusia </v>
      </c>
      <c r="B8" s="93"/>
      <c r="C8" s="99"/>
      <c r="D8" s="93"/>
      <c r="E8" s="93"/>
      <c r="F8" s="105">
        <f>'Evaluasi Diri S1'!E79</f>
        <v>3.5</v>
      </c>
      <c r="G8" s="106" t="str">
        <f t="shared" si="0"/>
        <v>Baik</v>
      </c>
    </row>
    <row r="9" spans="1:7" ht="15.75" customHeight="1" x14ac:dyDescent="0.25">
      <c r="A9" s="103" t="str">
        <f>A75</f>
        <v>C.5. Keuangan, Sarana dan Prasarana</v>
      </c>
      <c r="B9" s="103"/>
      <c r="C9" s="104"/>
      <c r="D9" s="103"/>
      <c r="E9" s="103"/>
      <c r="F9" s="105">
        <f>C82</f>
        <v>3.5</v>
      </c>
      <c r="G9" s="106" t="str">
        <f t="shared" si="0"/>
        <v>Baik</v>
      </c>
    </row>
    <row r="10" spans="1:7" ht="15.75" customHeight="1" x14ac:dyDescent="0.25">
      <c r="A10" s="103" t="str">
        <f>$A$84</f>
        <v xml:space="preserve">C.6. Pendidikan </v>
      </c>
      <c r="B10" s="103"/>
      <c r="C10" s="104"/>
      <c r="D10" s="103"/>
      <c r="E10" s="103"/>
      <c r="F10" s="105">
        <f>$C$104</f>
        <v>3.763157894736842</v>
      </c>
      <c r="G10" s="106" t="str">
        <f t="shared" si="0"/>
        <v>Baik</v>
      </c>
    </row>
    <row r="11" spans="1:7" ht="15.75" customHeight="1" x14ac:dyDescent="0.25">
      <c r="A11" s="93" t="str">
        <f>$A$106</f>
        <v>C.7. Penelitian</v>
      </c>
      <c r="B11" s="93"/>
      <c r="C11" s="99"/>
      <c r="D11" s="93"/>
      <c r="E11" s="93"/>
      <c r="F11" s="105">
        <f>$C$107</f>
        <v>3.5</v>
      </c>
      <c r="G11" s="106" t="str">
        <f t="shared" si="0"/>
        <v>Baik</v>
      </c>
    </row>
    <row r="12" spans="1:7" ht="15.75" customHeight="1" x14ac:dyDescent="0.25">
      <c r="A12" s="93" t="str">
        <f>$A$111</f>
        <v>C.8 Pengabdian Kepada Masyarakat</v>
      </c>
      <c r="B12" s="93"/>
      <c r="C12" s="99"/>
      <c r="D12" s="93"/>
      <c r="E12" s="93"/>
      <c r="F12" s="105">
        <f>$C$114</f>
        <v>3.5</v>
      </c>
      <c r="G12" s="106" t="str">
        <f t="shared" si="0"/>
        <v>Baik</v>
      </c>
    </row>
    <row r="13" spans="1:7" ht="15.75" customHeight="1" x14ac:dyDescent="0.25">
      <c r="A13" s="93" t="str">
        <f>$A$116</f>
        <v>C.9. Luaran dan Capaian Tridharma</v>
      </c>
      <c r="B13" s="93"/>
      <c r="C13" s="99"/>
      <c r="D13" s="93"/>
      <c r="E13" s="93"/>
      <c r="F13" s="105">
        <f>$C$131</f>
        <v>3.5714285714285716</v>
      </c>
      <c r="G13" s="106" t="str">
        <f t="shared" si="0"/>
        <v>Baik</v>
      </c>
    </row>
    <row r="14" spans="1:7" ht="15.75" customHeight="1" x14ac:dyDescent="0.25">
      <c r="A14" s="107" t="str">
        <f>$A$133</f>
        <v>D. Analisis dan Penetapan Program Pengembangan</v>
      </c>
      <c r="B14" s="93"/>
      <c r="C14" s="99"/>
      <c r="D14" s="93"/>
      <c r="E14" s="93"/>
      <c r="F14" s="105">
        <f>$C$138</f>
        <v>3.375</v>
      </c>
      <c r="G14" s="106" t="str">
        <f t="shared" si="0"/>
        <v>Baik</v>
      </c>
    </row>
    <row r="15" spans="1:7" ht="15.75" customHeight="1" x14ac:dyDescent="0.25">
      <c r="A15" s="93"/>
      <c r="B15" s="93"/>
      <c r="C15" s="99"/>
      <c r="D15" s="93"/>
      <c r="E15" s="93"/>
      <c r="F15" s="105"/>
      <c r="G15" s="106"/>
    </row>
    <row r="16" spans="1:7" ht="15.75" customHeight="1" x14ac:dyDescent="0.25">
      <c r="A16" s="270" t="s">
        <v>31</v>
      </c>
      <c r="B16" s="259"/>
      <c r="C16" s="259"/>
      <c r="D16" s="259"/>
      <c r="E16" s="260"/>
      <c r="F16" s="108">
        <f>IFERROR(AVERAGE(F5:F14),"")</f>
        <v>3.4273222829801782</v>
      </c>
      <c r="G16" s="106" t="str">
        <f>IF(F16="","",IF(F16=4,"Sangat Baik",IF(AND(F16&gt;=3,F16&lt;4),"Baik",IF(AND(F16&gt;=2,F16&lt;3),"cukup",IF(AND(F16&gt;=1,F16&lt;2),"Kurang",IF(AND(F16&gt;=0,F16&lt;1),"Sangat Kurang",""))))))</f>
        <v>Baik</v>
      </c>
    </row>
    <row r="17" spans="1:7" ht="15.75" customHeight="1" x14ac:dyDescent="0.25">
      <c r="A17" s="109"/>
      <c r="B17" s="109"/>
      <c r="C17" s="109"/>
      <c r="D17" s="109"/>
      <c r="E17" s="109"/>
      <c r="F17" s="110"/>
      <c r="G17" s="111"/>
    </row>
    <row r="18" spans="1:7" ht="15.75" customHeight="1" x14ac:dyDescent="0.25">
      <c r="A18" s="109"/>
      <c r="B18" s="109"/>
      <c r="C18" s="109"/>
      <c r="D18" s="109"/>
      <c r="E18" s="109"/>
      <c r="F18" s="110"/>
      <c r="G18" s="111"/>
    </row>
    <row r="19" spans="1:7" ht="15.75" customHeight="1" x14ac:dyDescent="0.25">
      <c r="A19" s="90" t="str">
        <f>'Evaluasi Diri S1'!$A$7</f>
        <v xml:space="preserve">A. Kondisi Eksternal </v>
      </c>
    </row>
    <row r="20" spans="1:7" ht="15.75" customHeight="1" x14ac:dyDescent="0.25">
      <c r="B20" s="90" t="str">
        <f>'Evaluasi Diri S1'!$B$8</f>
        <v>A.1</v>
      </c>
      <c r="C20" s="100">
        <f>'Evaluasi Diri S1'!$E$8</f>
        <v>3</v>
      </c>
    </row>
    <row r="21" spans="1:7" ht="15.75" customHeight="1" x14ac:dyDescent="0.25"/>
    <row r="22" spans="1:7" ht="15.75" customHeight="1" x14ac:dyDescent="0.25">
      <c r="A22" s="90" t="str">
        <f>'Evaluasi Diri S1'!$A$12</f>
        <v xml:space="preserve">B. Profil Unit Pengelola Program Studi </v>
      </c>
    </row>
    <row r="23" spans="1:7" ht="15.75" customHeight="1" x14ac:dyDescent="0.25">
      <c r="B23" s="90" t="str">
        <f>'Evaluasi Diri S1'!$B$13</f>
        <v>B.1</v>
      </c>
      <c r="C23" s="100">
        <f>'Evaluasi Diri S1'!$E$13</f>
        <v>3</v>
      </c>
    </row>
    <row r="24" spans="1:7" ht="15.75" customHeight="1" x14ac:dyDescent="0.25"/>
    <row r="25" spans="1:7" ht="15.75" customHeight="1" x14ac:dyDescent="0.25"/>
    <row r="26" spans="1:7" ht="15.75" customHeight="1" x14ac:dyDescent="0.25">
      <c r="A26" s="112" t="str">
        <f>'Evaluasi Diri S1'!A5</f>
        <v>C.1. Visi, Misi, Tujuan dan Strategi</v>
      </c>
      <c r="B26" s="93"/>
      <c r="C26" s="99"/>
    </row>
    <row r="27" spans="1:7" ht="15.75" customHeight="1" x14ac:dyDescent="0.25">
      <c r="A27" s="93" t="s">
        <v>256</v>
      </c>
      <c r="B27" s="113" t="str">
        <f>'Evaluasi Diri S1'!B16</f>
        <v>C.1.4.1</v>
      </c>
      <c r="C27" s="114">
        <f>IF(('Evaluasi Diri S1'!E16=0),"",'Evaluasi Diri S1'!E16)</f>
        <v>2</v>
      </c>
    </row>
    <row r="28" spans="1:7" ht="15.75" customHeight="1" x14ac:dyDescent="0.25">
      <c r="A28" s="93"/>
      <c r="B28" s="113" t="str">
        <f>'Evaluasi Diri S1'!B17</f>
        <v>C.1.4.2</v>
      </c>
      <c r="C28" s="114">
        <f>IF(('Evaluasi Diri S1'!E17=0),"",'Evaluasi Diri S1'!E17)</f>
        <v>3</v>
      </c>
    </row>
    <row r="29" spans="1:7" ht="15.75" customHeight="1" x14ac:dyDescent="0.25">
      <c r="A29" s="93"/>
      <c r="B29" s="113" t="str">
        <f>'Evaluasi Diri S1'!B18</f>
        <v>C.1.4.3</v>
      </c>
      <c r="C29" s="114">
        <f>IF(('Evaluasi Diri S1'!E18=0),"",'Evaluasi Diri S1'!E18)</f>
        <v>4</v>
      </c>
    </row>
    <row r="30" spans="1:7" ht="15.75" customHeight="1" x14ac:dyDescent="0.25">
      <c r="A30" s="93"/>
      <c r="B30" s="115" t="s">
        <v>257</v>
      </c>
      <c r="C30" s="116">
        <f>IFERROR(AVERAGE(C27:C29),"")</f>
        <v>3</v>
      </c>
    </row>
    <row r="31" spans="1:7" ht="15.75" customHeight="1" x14ac:dyDescent="0.25"/>
    <row r="32" spans="1:7" ht="15.75" customHeight="1" x14ac:dyDescent="0.25"/>
    <row r="33" spans="1:3" ht="15.75" customHeight="1" x14ac:dyDescent="0.25"/>
    <row r="34" spans="1:3" ht="15.75" customHeight="1" x14ac:dyDescent="0.25">
      <c r="A34" s="90" t="str">
        <f>'Evaluasi Diri S1'!A23</f>
        <v>C.2. Tata Pamong, Tata Kelola dan Kerjasama</v>
      </c>
    </row>
    <row r="35" spans="1:3" ht="15.75" customHeight="1" x14ac:dyDescent="0.25">
      <c r="A35" s="90" t="s">
        <v>258</v>
      </c>
      <c r="B35" s="90" t="str">
        <f>'Evaluasi Diri S1'!B24</f>
        <v>C.2.4.a.A.</v>
      </c>
      <c r="C35" s="117">
        <f>'Evaluasi Diri S1'!E24</f>
        <v>3</v>
      </c>
    </row>
    <row r="36" spans="1:3" ht="15.75" customHeight="1" x14ac:dyDescent="0.25">
      <c r="B36" s="90" t="str">
        <f>'Evaluasi Diri S1'!B25</f>
        <v>C.2.4.a.B.</v>
      </c>
      <c r="C36" s="117">
        <f>'Evaluasi Diri S1'!E25</f>
        <v>4</v>
      </c>
    </row>
    <row r="37" spans="1:3" ht="15.75" customHeight="1" x14ac:dyDescent="0.25">
      <c r="B37" s="90" t="str">
        <f>'Evaluasi Diri S1'!B26</f>
        <v>C.2.4.b.A</v>
      </c>
      <c r="C37" s="117">
        <f>'Evaluasi Diri S1'!E26</f>
        <v>3</v>
      </c>
    </row>
    <row r="38" spans="1:3" ht="15.75" customHeight="1" x14ac:dyDescent="0.25">
      <c r="B38" s="90" t="str">
        <f>'Evaluasi Diri S1'!B27</f>
        <v>C.2.4.b.B</v>
      </c>
      <c r="C38" s="117">
        <f>'Evaluasi Diri S1'!E27</f>
        <v>4</v>
      </c>
    </row>
    <row r="39" spans="1:3" ht="15.75" customHeight="1" x14ac:dyDescent="0.25">
      <c r="B39" s="90" t="str">
        <f>'Evaluasi Diri S1'!B28</f>
        <v xml:space="preserve">C.2.4.c) </v>
      </c>
      <c r="C39" s="117">
        <f>'Evaluasi Diri S1'!E28</f>
        <v>4</v>
      </c>
    </row>
    <row r="40" spans="1:3" ht="15.75" customHeight="1" x14ac:dyDescent="0.25">
      <c r="B40" s="90" t="str">
        <f>'Evaluasi Diri S1'!B29</f>
        <v>C.2.4.c.A</v>
      </c>
      <c r="C40" s="117">
        <f>'Evaluasi Diri S1'!E29</f>
        <v>4</v>
      </c>
    </row>
    <row r="41" spans="1:3" ht="15.75" customHeight="1" x14ac:dyDescent="0.25">
      <c r="B41" s="90" t="str">
        <f>'Evaluasi Diri S1'!B30</f>
        <v>C.2.4.c.B</v>
      </c>
      <c r="C41" s="117">
        <f>'Evaluasi Diri S1'!E30</f>
        <v>3</v>
      </c>
    </row>
    <row r="42" spans="1:3" ht="15.75" customHeight="1" x14ac:dyDescent="0.25">
      <c r="B42" s="90" t="str">
        <f>'Evaluasi Diri S1'!B31</f>
        <v>C.2.5.</v>
      </c>
      <c r="C42" s="117">
        <f>'Evaluasi Diri S1'!E31</f>
        <v>2</v>
      </c>
    </row>
    <row r="43" spans="1:3" ht="15.75" customHeight="1" x14ac:dyDescent="0.25">
      <c r="B43" s="90" t="str">
        <f>'Evaluasi Diri S1'!B32</f>
        <v>C.2.6.</v>
      </c>
      <c r="C43" s="117">
        <f>'Evaluasi Diri S1'!E32</f>
        <v>4</v>
      </c>
    </row>
    <row r="44" spans="1:3" ht="15.75" customHeight="1" x14ac:dyDescent="0.25">
      <c r="B44" s="90" t="str">
        <f>'Evaluasi Diri S1'!B33</f>
        <v>C.2.7.</v>
      </c>
      <c r="C44" s="117">
        <f>'Evaluasi Diri S1'!E33</f>
        <v>2</v>
      </c>
    </row>
    <row r="45" spans="1:3" ht="15.75" customHeight="1" x14ac:dyDescent="0.25">
      <c r="B45" s="90" t="str">
        <f>'Evaluasi Diri S1'!B34</f>
        <v>C.2.8.</v>
      </c>
      <c r="C45" s="117">
        <f>'Evaluasi Diri S1'!E34</f>
        <v>4</v>
      </c>
    </row>
    <row r="46" spans="1:3" ht="15.75" customHeight="1" x14ac:dyDescent="0.25">
      <c r="B46" s="118" t="s">
        <v>259</v>
      </c>
      <c r="C46" s="119">
        <f>IFERROR(AVERAGE(C35:C45),"")</f>
        <v>3.3636363636363638</v>
      </c>
    </row>
    <row r="47" spans="1:3" ht="15.75" customHeight="1" x14ac:dyDescent="0.25"/>
    <row r="48" spans="1:3" ht="15.75" customHeight="1" x14ac:dyDescent="0.25">
      <c r="A48" s="107" t="str">
        <f>'Evaluasi Diri S1'!$A$40</f>
        <v>C.3. Mahasiswa</v>
      </c>
    </row>
    <row r="49" spans="1:3" ht="15.75" customHeight="1" x14ac:dyDescent="0.25">
      <c r="B49" s="90" t="str">
        <f>'Evaluasi Diri S1'!B41</f>
        <v>C.3.4.a.A</v>
      </c>
      <c r="C49" s="117">
        <f>'Evaluasi Diri S1'!E41</f>
        <v>3</v>
      </c>
    </row>
    <row r="50" spans="1:3" ht="15.75" customHeight="1" x14ac:dyDescent="0.25">
      <c r="B50" s="90" t="str">
        <f>'Evaluasi Diri S1'!B42</f>
        <v>C.3.4.a.B</v>
      </c>
      <c r="C50" s="117">
        <f>'Evaluasi Diri S1'!E42</f>
        <v>3</v>
      </c>
    </row>
    <row r="51" spans="1:3" ht="15.75" customHeight="1" x14ac:dyDescent="0.25">
      <c r="B51" s="90" t="str">
        <f>'Evaluasi Diri S1'!B43</f>
        <v>C.3.4.b.</v>
      </c>
      <c r="C51" s="117">
        <f>'Evaluasi Diri S1'!E43</f>
        <v>2</v>
      </c>
    </row>
    <row r="52" spans="1:3" ht="15.75" customHeight="1" x14ac:dyDescent="0.25">
      <c r="B52" s="90" t="str">
        <f>'Evaluasi Diri S1'!B44</f>
        <v>C.3.4.c.A</v>
      </c>
      <c r="C52" s="117">
        <f>'Evaluasi Diri S1'!E44</f>
        <v>4</v>
      </c>
    </row>
    <row r="53" spans="1:3" ht="15.75" customHeight="1" x14ac:dyDescent="0.25">
      <c r="B53" s="90" t="str">
        <f>'Evaluasi Diri S1'!B45</f>
        <v>C.3.4.c.B</v>
      </c>
      <c r="C53" s="117">
        <f>'Evaluasi Diri S1'!E45</f>
        <v>4</v>
      </c>
    </row>
    <row r="54" spans="1:3" ht="15.75" customHeight="1" x14ac:dyDescent="0.25">
      <c r="B54" s="118" t="s">
        <v>259</v>
      </c>
      <c r="C54" s="120">
        <f>AVERAGE(C49:C53)</f>
        <v>3.2</v>
      </c>
    </row>
    <row r="55" spans="1:3" ht="15.75" customHeight="1" x14ac:dyDescent="0.25"/>
    <row r="56" spans="1:3" ht="15.75" customHeight="1" x14ac:dyDescent="0.25">
      <c r="A56" s="121" t="str">
        <f>'Evaluasi Diri S1'!$A$50</f>
        <v xml:space="preserve">C.4. Sumber Daya Manusia </v>
      </c>
    </row>
    <row r="57" spans="1:3" ht="15.75" customHeight="1" x14ac:dyDescent="0.25">
      <c r="B57" s="90" t="str">
        <f>'Evaluasi Diri S1'!B51</f>
        <v>C.4.4.a.1</v>
      </c>
      <c r="C57" s="117">
        <f>'Evaluasi Diri S1'!E51</f>
        <v>2</v>
      </c>
    </row>
    <row r="58" spans="1:3" ht="15.75" customHeight="1" x14ac:dyDescent="0.25">
      <c r="B58" s="90" t="str">
        <f>'Evaluasi Diri S1'!B52</f>
        <v>C.4.4.a.2</v>
      </c>
      <c r="C58" s="117">
        <f>'Evaluasi Diri S1'!E52</f>
        <v>4</v>
      </c>
    </row>
    <row r="59" spans="1:3" ht="15.75" customHeight="1" x14ac:dyDescent="0.25">
      <c r="B59" s="90" t="str">
        <f>'Evaluasi Diri S1'!B53</f>
        <v>C.4.4.a.4.</v>
      </c>
      <c r="C59" s="117">
        <f>'Evaluasi Diri S1'!E53</f>
        <v>4</v>
      </c>
    </row>
    <row r="60" spans="1:3" ht="15.75" customHeight="1" x14ac:dyDescent="0.25">
      <c r="B60" s="90" t="str">
        <f>'Evaluasi Diri S1'!B54</f>
        <v>C.4.4.a.5</v>
      </c>
      <c r="C60" s="117">
        <f>'Evaluasi Diri S1'!E54</f>
        <v>4</v>
      </c>
    </row>
    <row r="61" spans="1:3" ht="15.75" customHeight="1" x14ac:dyDescent="0.25">
      <c r="B61" s="90" t="str">
        <f>'Evaluasi Diri S1'!B55</f>
        <v>C.4.4.a.6</v>
      </c>
      <c r="C61" s="117">
        <f>'Evaluasi Diri S1'!E55</f>
        <v>3</v>
      </c>
    </row>
    <row r="62" spans="1:3" ht="15.75" customHeight="1" x14ac:dyDescent="0.25">
      <c r="B62" s="90" t="str">
        <f>'Evaluasi Diri S1'!B56</f>
        <v>C.4.4.a.7</v>
      </c>
      <c r="C62" s="117">
        <f>'Evaluasi Diri S1'!E56</f>
        <v>4</v>
      </c>
    </row>
    <row r="63" spans="1:3" ht="15.75" customHeight="1" x14ac:dyDescent="0.25">
      <c r="B63" s="90" t="str">
        <f>'Evaluasi Diri S1'!B57</f>
        <v>C.4.4.a.8</v>
      </c>
      <c r="C63" s="117">
        <f>'Evaluasi Diri S1'!E57</f>
        <v>4</v>
      </c>
    </row>
    <row r="64" spans="1:3" ht="15.75" customHeight="1" x14ac:dyDescent="0.25">
      <c r="B64" s="90" t="str">
        <f>'Evaluasi Diri S1'!B58</f>
        <v>C.4.4.b.</v>
      </c>
      <c r="C64" s="117">
        <f>'Evaluasi Diri S1'!E58</f>
        <v>4</v>
      </c>
    </row>
    <row r="65" spans="1:3" ht="15.75" customHeight="1" x14ac:dyDescent="0.25">
      <c r="B65" s="90" t="str">
        <f>'Evaluasi Diri S1'!B59</f>
        <v>C.4.4.b.2</v>
      </c>
      <c r="C65" s="117">
        <f>'Evaluasi Diri S1'!E59</f>
        <v>2</v>
      </c>
    </row>
    <row r="66" spans="1:3" ht="15.75" customHeight="1" x14ac:dyDescent="0.25">
      <c r="B66" s="90" t="str">
        <f>'Evaluasi Diri S1'!B60</f>
        <v>C.4.4.b.3</v>
      </c>
      <c r="C66" s="117">
        <f>'Evaluasi Diri S1'!E60</f>
        <v>4</v>
      </c>
    </row>
    <row r="67" spans="1:3" ht="15.75" customHeight="1" x14ac:dyDescent="0.25">
      <c r="B67" s="90" t="str">
        <f>'Evaluasi Diri S1'!B61</f>
        <v>C.4.4.b.4</v>
      </c>
      <c r="C67" s="117">
        <f>'Evaluasi Diri S1'!E61</f>
        <v>4</v>
      </c>
    </row>
    <row r="68" spans="1:3" ht="15.75" customHeight="1" x14ac:dyDescent="0.25">
      <c r="B68" s="90" t="str">
        <f>'Evaluasi Diri S1'!B62</f>
        <v>C.4.4.b.5</v>
      </c>
      <c r="C68" s="117">
        <f>'Evaluasi Diri S1'!E62</f>
        <v>3</v>
      </c>
    </row>
    <row r="69" spans="1:3" ht="15.75" customHeight="1" x14ac:dyDescent="0.25">
      <c r="B69" s="90" t="str">
        <f>'Evaluasi Diri S1'!B63</f>
        <v>C.4.4.b.6</v>
      </c>
      <c r="C69" s="117">
        <f>'Evaluasi Diri S1'!E63</f>
        <v>4</v>
      </c>
    </row>
    <row r="70" spans="1:3" ht="15.75" customHeight="1" x14ac:dyDescent="0.25">
      <c r="B70" s="90" t="str">
        <f>'Evaluasi Diri S1'!B64</f>
        <v>C.4.4.c</v>
      </c>
      <c r="C70" s="117">
        <f>'Evaluasi Diri S1'!E64</f>
        <v>4</v>
      </c>
    </row>
    <row r="71" spans="1:3" ht="15.75" customHeight="1" x14ac:dyDescent="0.25">
      <c r="B71" s="90" t="str">
        <f>'Evaluasi Diri S1'!B65</f>
        <v>C.4.4.d.A</v>
      </c>
      <c r="C71" s="117">
        <f>'Evaluasi Diri S1'!E65</f>
        <v>3</v>
      </c>
    </row>
    <row r="72" spans="1:3" ht="15.75" customHeight="1" x14ac:dyDescent="0.25">
      <c r="B72" s="90" t="str">
        <f>'Evaluasi Diri S1'!B66</f>
        <v>C.4.4.d.B</v>
      </c>
      <c r="C72" s="117">
        <f>'Evaluasi Diri S1'!E66</f>
        <v>4</v>
      </c>
    </row>
    <row r="73" spans="1:3" ht="15.75" customHeight="1" x14ac:dyDescent="0.25">
      <c r="B73" s="118" t="s">
        <v>259</v>
      </c>
      <c r="C73" s="122">
        <f>AVERAGE(C57:C72)</f>
        <v>3.5625</v>
      </c>
    </row>
    <row r="74" spans="1:3" ht="15.75" customHeight="1" x14ac:dyDescent="0.25"/>
    <row r="75" spans="1:3" ht="15.75" customHeight="1" x14ac:dyDescent="0.25">
      <c r="A75" s="90" t="str">
        <f>'Evaluasi Diri S1'!$A$71</f>
        <v>C.5. Keuangan, Sarana dan Prasarana</v>
      </c>
    </row>
    <row r="76" spans="1:3" ht="15.75" customHeight="1" x14ac:dyDescent="0.25">
      <c r="B76" s="90" t="str">
        <f>'Evaluasi Diri S1'!B72</f>
        <v>C.5.4.a.1</v>
      </c>
      <c r="C76" s="117">
        <f>'Evaluasi Diri S1'!$E$72</f>
        <v>4</v>
      </c>
    </row>
    <row r="77" spans="1:3" ht="15.75" customHeight="1" x14ac:dyDescent="0.25">
      <c r="B77" s="90" t="str">
        <f>'Evaluasi Diri S1'!B73</f>
        <v>C.5.4.a.2</v>
      </c>
      <c r="C77" s="117">
        <f>'Evaluasi Diri S1'!E73</f>
        <v>4</v>
      </c>
    </row>
    <row r="78" spans="1:3" ht="15.75" customHeight="1" x14ac:dyDescent="0.25">
      <c r="B78" s="90" t="str">
        <f>'Evaluasi Diri S1'!B74</f>
        <v>C.5.4.a.3</v>
      </c>
      <c r="C78" s="117">
        <f>'Evaluasi Diri S1'!E74</f>
        <v>4</v>
      </c>
    </row>
    <row r="79" spans="1:3" ht="15.75" customHeight="1" x14ac:dyDescent="0.25">
      <c r="B79" s="90" t="str">
        <f>'Evaluasi Diri S1'!B75</f>
        <v>C.5.4.a.4</v>
      </c>
      <c r="C79" s="117">
        <f>'Evaluasi Diri S1'!E75</f>
        <v>3</v>
      </c>
    </row>
    <row r="80" spans="1:3" ht="15.75" customHeight="1" x14ac:dyDescent="0.25">
      <c r="B80" s="90" t="str">
        <f>'Evaluasi Diri S1'!B76</f>
        <v>C.5.4.a.5</v>
      </c>
      <c r="C80" s="117">
        <f>'Evaluasi Diri S1'!E76</f>
        <v>4</v>
      </c>
    </row>
    <row r="81" spans="1:3" ht="15.75" customHeight="1" x14ac:dyDescent="0.25">
      <c r="B81" s="90" t="str">
        <f>'Evaluasi Diri S1'!B77</f>
        <v>C.5.4.b.</v>
      </c>
      <c r="C81" s="117">
        <f>'Evaluasi Diri S1'!E77</f>
        <v>2</v>
      </c>
    </row>
    <row r="82" spans="1:3" ht="15.75" customHeight="1" x14ac:dyDescent="0.25">
      <c r="B82" s="118" t="s">
        <v>259</v>
      </c>
      <c r="C82" s="122">
        <f>AVERAGE(C76:C81)</f>
        <v>3.5</v>
      </c>
    </row>
    <row r="83" spans="1:3" ht="15.75" customHeight="1" x14ac:dyDescent="0.25"/>
    <row r="84" spans="1:3" ht="15.75" customHeight="1" x14ac:dyDescent="0.25">
      <c r="A84" s="107" t="str">
        <f>'Evaluasi Diri S1'!$A$82</f>
        <v xml:space="preserve">C.6. Pendidikan </v>
      </c>
    </row>
    <row r="85" spans="1:3" ht="15.75" customHeight="1" x14ac:dyDescent="0.25">
      <c r="B85" s="107" t="str">
        <f>'Evaluasi Diri S1'!B83</f>
        <v>C.6.4.a.A</v>
      </c>
      <c r="C85" s="117">
        <f>'Evaluasi Diri S1'!E83</f>
        <v>2</v>
      </c>
    </row>
    <row r="86" spans="1:3" ht="15.75" customHeight="1" x14ac:dyDescent="0.25">
      <c r="B86" s="107" t="str">
        <f>'Evaluasi Diri S1'!B84</f>
        <v>C.6.4.a.B</v>
      </c>
      <c r="C86" s="117">
        <f>'Evaluasi Diri S1'!E84</f>
        <v>3</v>
      </c>
    </row>
    <row r="87" spans="1:3" ht="15.75" customHeight="1" x14ac:dyDescent="0.25">
      <c r="B87" s="107" t="str">
        <f>'Evaluasi Diri S1'!B85</f>
        <v>C.6.4.a.C</v>
      </c>
      <c r="C87" s="117">
        <f>'Evaluasi Diri S1'!E85</f>
        <v>4</v>
      </c>
    </row>
    <row r="88" spans="1:3" ht="15.75" customHeight="1" x14ac:dyDescent="0.25">
      <c r="B88" s="107" t="str">
        <f>'Evaluasi Diri S1'!B86</f>
        <v>C.6.4.b.</v>
      </c>
      <c r="C88" s="117">
        <f>'Evaluasi Diri S1'!E86</f>
        <v>4</v>
      </c>
    </row>
    <row r="89" spans="1:3" ht="15.75" customHeight="1" x14ac:dyDescent="0.25">
      <c r="B89" s="107" t="str">
        <f>'Evaluasi Diri S1'!B87</f>
        <v>C.6.4.c.A</v>
      </c>
      <c r="C89" s="117">
        <f>'Evaluasi Diri S1'!E87</f>
        <v>4</v>
      </c>
    </row>
    <row r="90" spans="1:3" ht="15.75" customHeight="1" x14ac:dyDescent="0.25">
      <c r="B90" s="107" t="str">
        <f>'Evaluasi Diri S1'!B88</f>
        <v>C.6.4.c.B</v>
      </c>
      <c r="C90" s="117">
        <f>'Evaluasi Diri S1'!E88</f>
        <v>4</v>
      </c>
    </row>
    <row r="91" spans="1:3" ht="15.75" customHeight="1" x14ac:dyDescent="0.25">
      <c r="B91" s="107" t="str">
        <f>'Evaluasi Diri S1'!B89</f>
        <v>C.6.4.d.A</v>
      </c>
      <c r="C91" s="117">
        <f>'Evaluasi Diri S1'!E89</f>
        <v>4</v>
      </c>
    </row>
    <row r="92" spans="1:3" ht="15.75" customHeight="1" x14ac:dyDescent="0.25">
      <c r="B92" s="107" t="str">
        <f>'Evaluasi Diri S1'!B90</f>
        <v>C.6.4.d.B</v>
      </c>
      <c r="C92" s="117">
        <f>'Evaluasi Diri S1'!E90</f>
        <v>4</v>
      </c>
    </row>
    <row r="93" spans="1:3" ht="15.75" customHeight="1" x14ac:dyDescent="0.25">
      <c r="B93" s="107" t="str">
        <f>'Evaluasi Diri S1'!B92</f>
        <v>C.6.4.d.D</v>
      </c>
      <c r="C93" s="117">
        <f>'Evaluasi Diri S1'!E92</f>
        <v>3</v>
      </c>
    </row>
    <row r="94" spans="1:3" ht="15.75" customHeight="1" x14ac:dyDescent="0.25">
      <c r="B94" s="107" t="str">
        <f>'Evaluasi Diri S1'!B93</f>
        <v>C.6.4.d.E</v>
      </c>
      <c r="C94" s="117">
        <f>'Evaluasi Diri S1'!E93</f>
        <v>4</v>
      </c>
    </row>
    <row r="95" spans="1:3" ht="15.75" customHeight="1" x14ac:dyDescent="0.25">
      <c r="B95" s="107" t="str">
        <f>'Evaluasi Diri S1'!B94</f>
        <v>C.6.4.d.F</v>
      </c>
      <c r="C95" s="117">
        <f>'Evaluasi Diri S1'!E94</f>
        <v>3.5</v>
      </c>
    </row>
    <row r="96" spans="1:3" ht="15.75" customHeight="1" x14ac:dyDescent="0.25">
      <c r="B96" s="107" t="str">
        <f>'Evaluasi Diri S1'!B95</f>
        <v>C.6.4.e.</v>
      </c>
      <c r="C96" s="117">
        <f>'Evaluasi Diri S1'!E95</f>
        <v>4</v>
      </c>
    </row>
    <row r="97" spans="1:3" ht="15.75" customHeight="1" x14ac:dyDescent="0.25">
      <c r="B97" s="107" t="str">
        <f>'Evaluasi Diri S1'!B96</f>
        <v>C.6.4.f.A</v>
      </c>
      <c r="C97" s="117">
        <f>'Evaluasi Diri S1'!E96</f>
        <v>4</v>
      </c>
    </row>
    <row r="98" spans="1:3" ht="15.75" customHeight="1" x14ac:dyDescent="0.25">
      <c r="B98" s="107" t="str">
        <f>'Evaluasi Diri S1'!B97</f>
        <v>C.6.4.f.B</v>
      </c>
      <c r="C98" s="117">
        <f>'Evaluasi Diri S1'!E97</f>
        <v>4</v>
      </c>
    </row>
    <row r="99" spans="1:3" ht="15.75" customHeight="1" x14ac:dyDescent="0.25">
      <c r="B99" s="107" t="str">
        <f>'Evaluasi Diri S1'!B98</f>
        <v>C.6.4.f.C</v>
      </c>
      <c r="C99" s="117">
        <f>'Evaluasi Diri S1'!E98</f>
        <v>4</v>
      </c>
    </row>
    <row r="100" spans="1:3" ht="15.75" customHeight="1" x14ac:dyDescent="0.25">
      <c r="B100" s="107" t="str">
        <f>'Evaluasi Diri S1'!B99</f>
        <v>C.6.4.g</v>
      </c>
      <c r="C100" s="117">
        <f>'Evaluasi Diri S1'!E99</f>
        <v>4</v>
      </c>
    </row>
    <row r="101" spans="1:3" ht="15.75" customHeight="1" x14ac:dyDescent="0.25">
      <c r="B101" s="107" t="str">
        <f>'Evaluasi Diri S1'!B100</f>
        <v>C.6.4.h</v>
      </c>
      <c r="C101" s="117">
        <f>'Evaluasi Diri S1'!E100</f>
        <v>4</v>
      </c>
    </row>
    <row r="102" spans="1:3" ht="15.75" customHeight="1" x14ac:dyDescent="0.25">
      <c r="B102" s="107" t="str">
        <f>'Evaluasi Diri S1'!B101</f>
        <v>C.6.4.i.A</v>
      </c>
      <c r="C102" s="117">
        <f>'Evaluasi Diri S1'!E101</f>
        <v>4</v>
      </c>
    </row>
    <row r="103" spans="1:3" ht="15.75" customHeight="1" x14ac:dyDescent="0.25">
      <c r="B103" s="107" t="str">
        <f>'Evaluasi Diri S1'!B102</f>
        <v>C.6.4.i.B</v>
      </c>
      <c r="C103" s="117">
        <f>'Evaluasi Diri S1'!E102</f>
        <v>4</v>
      </c>
    </row>
    <row r="104" spans="1:3" ht="15.75" customHeight="1" x14ac:dyDescent="0.25">
      <c r="B104" s="118" t="s">
        <v>259</v>
      </c>
      <c r="C104" s="122">
        <f>AVERAGE(C85:C103)</f>
        <v>3.763157894736842</v>
      </c>
    </row>
    <row r="105" spans="1:3" ht="15.75" customHeight="1" x14ac:dyDescent="0.25">
      <c r="B105" s="93"/>
      <c r="C105" s="100"/>
    </row>
    <row r="106" spans="1:3" ht="15.75" customHeight="1" x14ac:dyDescent="0.25">
      <c r="A106" s="123" t="str">
        <f>'Evaluasi Diri S1'!A107</f>
        <v>C.7. Penelitian</v>
      </c>
      <c r="C106" s="100"/>
    </row>
    <row r="107" spans="1:3" ht="15.75" customHeight="1" x14ac:dyDescent="0.25">
      <c r="B107" s="117" t="str">
        <f>'Evaluasi Diri S1'!B108</f>
        <v>C.7.4.a</v>
      </c>
      <c r="C107" s="117">
        <f>'Evaluasi Diri S1'!E108</f>
        <v>3.5</v>
      </c>
    </row>
    <row r="108" spans="1:3" ht="15.75" customHeight="1" x14ac:dyDescent="0.25">
      <c r="B108" s="117" t="str">
        <f>'Evaluasi Diri S1'!B109</f>
        <v>C.7.4.b</v>
      </c>
      <c r="C108" s="117">
        <f>'Evaluasi Diri S1'!E109</f>
        <v>4</v>
      </c>
    </row>
    <row r="109" spans="1:3" ht="15.75" customHeight="1" x14ac:dyDescent="0.25">
      <c r="B109" s="117" t="str">
        <f>'Evaluasi Diri S1'!D111</f>
        <v>Rata-rata</v>
      </c>
      <c r="C109" s="117">
        <f>'Evaluasi Diri S1'!E111</f>
        <v>3.75</v>
      </c>
    </row>
    <row r="110" spans="1:3" ht="15.75" customHeight="1" x14ac:dyDescent="0.25">
      <c r="B110" s="117"/>
      <c r="C110" s="117"/>
    </row>
    <row r="111" spans="1:3" ht="15.75" customHeight="1" x14ac:dyDescent="0.25">
      <c r="A111" s="107" t="str">
        <f>'Evaluasi Diri S1'!A115</f>
        <v>C.8 Pengabdian Kepada Masyarakat</v>
      </c>
    </row>
    <row r="112" spans="1:3" ht="15.75" customHeight="1" x14ac:dyDescent="0.25">
      <c r="B112" s="107" t="str">
        <f>'Evaluasi Diri S1'!B116</f>
        <v>C.8.4.a.</v>
      </c>
      <c r="C112" s="117">
        <f>'Evaluasi Diri S1'!E116</f>
        <v>4</v>
      </c>
    </row>
    <row r="113" spans="1:3" ht="15.75" customHeight="1" x14ac:dyDescent="0.25">
      <c r="B113" s="107" t="str">
        <f>'Evaluasi Diri S1'!B117</f>
        <v>C.8.4.b.</v>
      </c>
      <c r="C113" s="117">
        <f>'Evaluasi Diri S1'!E117</f>
        <v>3</v>
      </c>
    </row>
    <row r="114" spans="1:3" ht="15.75" customHeight="1" x14ac:dyDescent="0.25">
      <c r="B114" s="118" t="s">
        <v>259</v>
      </c>
      <c r="C114" s="117">
        <f>'Evaluasi Diri S1'!E119</f>
        <v>3.5</v>
      </c>
    </row>
    <row r="115" spans="1:3" ht="15.75" customHeight="1" x14ac:dyDescent="0.25"/>
    <row r="116" spans="1:3" ht="15.75" customHeight="1" x14ac:dyDescent="0.25">
      <c r="A116" s="107" t="s">
        <v>199</v>
      </c>
    </row>
    <row r="117" spans="1:3" ht="15.75" customHeight="1" x14ac:dyDescent="0.25">
      <c r="B117" s="107" t="str">
        <f>'Evaluasi Diri S1'!B124</f>
        <v>C.9.4.a.1</v>
      </c>
      <c r="C117" s="117">
        <f>'Evaluasi Diri S1'!E124</f>
        <v>4</v>
      </c>
    </row>
    <row r="118" spans="1:3" ht="15.75" customHeight="1" x14ac:dyDescent="0.25">
      <c r="B118" s="107" t="str">
        <f>'Evaluasi Diri S1'!B125</f>
        <v>C.9.4.a.2</v>
      </c>
      <c r="C118" s="117">
        <f>'Evaluasi Diri S1'!E125</f>
        <v>4</v>
      </c>
    </row>
    <row r="119" spans="1:3" ht="15.75" customHeight="1" x14ac:dyDescent="0.25">
      <c r="B119" s="107" t="str">
        <f>'Evaluasi Diri S1'!B126</f>
        <v>C.9.4.a.3</v>
      </c>
      <c r="C119" s="117">
        <f>'Evaluasi Diri S1'!E126</f>
        <v>3.5</v>
      </c>
    </row>
    <row r="120" spans="1:3" ht="15.75" customHeight="1" x14ac:dyDescent="0.25">
      <c r="B120" s="107" t="str">
        <f>'Evaluasi Diri S1'!B127</f>
        <v>C.9.4.a.4</v>
      </c>
      <c r="C120" s="117">
        <f>'Evaluasi Diri S1'!E127</f>
        <v>2</v>
      </c>
    </row>
    <row r="121" spans="1:3" ht="15.75" customHeight="1" x14ac:dyDescent="0.25">
      <c r="B121" s="107" t="str">
        <f>'Evaluasi Diri S1'!B128</f>
        <v>C.9.4.a.5</v>
      </c>
      <c r="C121" s="117">
        <f>'Evaluasi Diri S1'!E128</f>
        <v>3</v>
      </c>
    </row>
    <row r="122" spans="1:3" ht="15.75" customHeight="1" x14ac:dyDescent="0.25">
      <c r="B122" s="107" t="str">
        <f>'Evaluasi Diri S1'!B129</f>
        <v>C.9.4.a.6</v>
      </c>
      <c r="C122" s="117">
        <f>'Evaluasi Diri S1'!E129</f>
        <v>3.5</v>
      </c>
    </row>
    <row r="123" spans="1:3" ht="15.75" customHeight="1" x14ac:dyDescent="0.25">
      <c r="B123" s="107" t="str">
        <f>'Evaluasi Diri S1'!B130</f>
        <v>C.9.4.a.7</v>
      </c>
      <c r="C123" s="117">
        <f>'Evaluasi Diri S1'!E130</f>
        <v>4</v>
      </c>
    </row>
    <row r="124" spans="1:3" ht="15.75" customHeight="1" x14ac:dyDescent="0.25">
      <c r="B124" s="107" t="str">
        <f>'Evaluasi Diri S1'!B131</f>
        <v>C.9.4.a.8</v>
      </c>
      <c r="C124" s="117">
        <f>'Evaluasi Diri S1'!E131</f>
        <v>4</v>
      </c>
    </row>
    <row r="125" spans="1:3" ht="15.75" customHeight="1" x14ac:dyDescent="0.25">
      <c r="B125" s="107" t="str">
        <f>'Evaluasi Diri S1'!B132</f>
        <v>C.9.4.a.9</v>
      </c>
      <c r="C125" s="117">
        <f>'Evaluasi Diri S1'!E132</f>
        <v>3</v>
      </c>
    </row>
    <row r="126" spans="1:3" ht="15.75" customHeight="1" x14ac:dyDescent="0.25">
      <c r="B126" s="107" t="str">
        <f>'Evaluasi Diri S1'!B133</f>
        <v>C.9.4.a.10</v>
      </c>
      <c r="C126" s="117">
        <f>'Evaluasi Diri S1'!E133</f>
        <v>4</v>
      </c>
    </row>
    <row r="127" spans="1:3" ht="15.75" customHeight="1" x14ac:dyDescent="0.25">
      <c r="B127" s="107" t="str">
        <f>'Evaluasi Diri S1'!B134</f>
        <v>C.9.4.a.11</v>
      </c>
      <c r="C127" s="117">
        <f>'Evaluasi Diri S1'!E134</f>
        <v>4</v>
      </c>
    </row>
    <row r="128" spans="1:3" ht="15.75" customHeight="1" x14ac:dyDescent="0.25">
      <c r="B128" s="107" t="str">
        <f>'Evaluasi Diri S1'!B135</f>
        <v>C.9.4.a.12</v>
      </c>
      <c r="C128" s="117">
        <f>'Evaluasi Diri S1'!E135</f>
        <v>4</v>
      </c>
    </row>
    <row r="129" spans="1:3" ht="15.75" customHeight="1" x14ac:dyDescent="0.25">
      <c r="B129" s="107" t="str">
        <f>'Evaluasi Diri S1'!B136</f>
        <v>C.9.4.b.1</v>
      </c>
      <c r="C129" s="117">
        <f>'Evaluasi Diri S1'!E136</f>
        <v>3</v>
      </c>
    </row>
    <row r="130" spans="1:3" ht="15.75" customHeight="1" x14ac:dyDescent="0.25">
      <c r="B130" s="107" t="str">
        <f>'Evaluasi Diri S1'!B137</f>
        <v>C.9.4.b.2</v>
      </c>
      <c r="C130" s="117">
        <f>'Evaluasi Diri S1'!E137</f>
        <v>4</v>
      </c>
    </row>
    <row r="131" spans="1:3" ht="15.75" customHeight="1" x14ac:dyDescent="0.25">
      <c r="B131" s="118" t="s">
        <v>259</v>
      </c>
      <c r="C131" s="117">
        <f>'Evaluasi Diri S1'!E139</f>
        <v>3.5714285714285716</v>
      </c>
    </row>
    <row r="132" spans="1:3" ht="15.75" customHeight="1" x14ac:dyDescent="0.25"/>
    <row r="133" spans="1:3" ht="15.75" customHeight="1" x14ac:dyDescent="0.25">
      <c r="A133" s="123" t="s">
        <v>229</v>
      </c>
    </row>
    <row r="134" spans="1:3" ht="15.75" customHeight="1" x14ac:dyDescent="0.25">
      <c r="B134" s="107" t="str">
        <f>'Evaluasi Diri S1'!B144</f>
        <v>D.1</v>
      </c>
      <c r="C134" s="100">
        <f>'Evaluasi Diri S1'!E144</f>
        <v>3</v>
      </c>
    </row>
    <row r="135" spans="1:3" ht="15.75" customHeight="1" x14ac:dyDescent="0.25">
      <c r="B135" s="107" t="str">
        <f>'Evaluasi Diri S1'!B145</f>
        <v>D.2</v>
      </c>
      <c r="C135" s="100">
        <f>'Evaluasi Diri S1'!E145</f>
        <v>3</v>
      </c>
    </row>
    <row r="136" spans="1:3" ht="15.75" customHeight="1" x14ac:dyDescent="0.25">
      <c r="B136" s="107" t="str">
        <f>'Evaluasi Diri S1'!B146</f>
        <v>D.3</v>
      </c>
      <c r="C136" s="100">
        <f>'Evaluasi Diri S1'!E146</f>
        <v>3.5</v>
      </c>
    </row>
    <row r="137" spans="1:3" ht="15.75" customHeight="1" x14ac:dyDescent="0.25">
      <c r="B137" s="107" t="str">
        <f>'Evaluasi Diri S1'!B147</f>
        <v>D.4</v>
      </c>
      <c r="C137" s="100">
        <f>'Evaluasi Diri S1'!E147</f>
        <v>4</v>
      </c>
    </row>
    <row r="138" spans="1:3" ht="15.75" customHeight="1" x14ac:dyDescent="0.25">
      <c r="B138" s="118" t="s">
        <v>259</v>
      </c>
      <c r="C138" s="122">
        <f>AVERAGE(C134:C137)</f>
        <v>3.375</v>
      </c>
    </row>
    <row r="139" spans="1:3" ht="15.75" customHeight="1" x14ac:dyDescent="0.25"/>
    <row r="140" spans="1:3" ht="15.75" customHeight="1" x14ac:dyDescent="0.25"/>
    <row r="141" spans="1:3" ht="15.75" customHeight="1" x14ac:dyDescent="0.25"/>
    <row r="142" spans="1:3" ht="15.75" customHeight="1" x14ac:dyDescent="0.25"/>
    <row r="143" spans="1:3" ht="15.75" customHeight="1" x14ac:dyDescent="0.25"/>
    <row r="144" spans="1:3"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4:E4"/>
    <mergeCell ref="A16:E16"/>
  </mergeCells>
  <conditionalFormatting sqref="G5:G18">
    <cfRule type="containsText" dxfId="5" priority="1" operator="containsText" text="cukup">
      <formula>NOT(ISERROR(SEARCH(("cukup"),(G5))))</formula>
    </cfRule>
  </conditionalFormatting>
  <conditionalFormatting sqref="G5:G18">
    <cfRule type="containsText" dxfId="4" priority="2" operator="containsText" text="Sangat Baik">
      <formula>NOT(ISERROR(SEARCH(("Sangat Baik"),(G5))))</formula>
    </cfRule>
  </conditionalFormatting>
  <conditionalFormatting sqref="G5:G18">
    <cfRule type="containsText" dxfId="3" priority="3" operator="containsText" text="Baik">
      <formula>NOT(ISERROR(SEARCH(("Baik"),(G5))))</formula>
    </cfRule>
  </conditionalFormatting>
  <conditionalFormatting sqref="G5:G18">
    <cfRule type="containsText" dxfId="2" priority="4" operator="containsText" text="Kurang">
      <formula>NOT(ISERROR(SEARCH(("Kurang"),(G5))))</formula>
    </cfRule>
  </conditionalFormatting>
  <conditionalFormatting sqref="G5:G18">
    <cfRule type="containsText" dxfId="1" priority="5" operator="containsText" text="Sangat Kurang">
      <formula>NOT(ISERROR(SEARCH(("Sangat Kurang"),(G5))))</formula>
    </cfRule>
  </conditionalFormatting>
  <conditionalFormatting sqref="G5:G18">
    <cfRule type="containsText" dxfId="0" priority="6" operator="containsText" text="Sangat Kurang">
      <formula>NOT(ISERROR(SEARCH(("Sangat Kurang"),(G5))))</formula>
    </cfRule>
  </conditionalFormatting>
  <pageMargins left="0.7" right="0.7" top="0.75" bottom="0.75" header="0" footer="0"/>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000"/>
  <sheetViews>
    <sheetView workbookViewId="0"/>
  </sheetViews>
  <sheetFormatPr defaultColWidth="11.25" defaultRowHeight="15" customHeight="1" x14ac:dyDescent="0.25"/>
  <cols>
    <col min="1" max="1" width="9.25" customWidth="1"/>
    <col min="2" max="2" width="5.75" customWidth="1"/>
    <col min="3" max="3" width="22.75" customWidth="1"/>
    <col min="4" max="7" width="9.25" customWidth="1"/>
    <col min="8" max="8" width="12.75" customWidth="1"/>
    <col min="9"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484</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15" customHeight="1" x14ac:dyDescent="0.25">
      <c r="A4" s="167"/>
      <c r="B4" s="274" t="s">
        <v>267</v>
      </c>
      <c r="C4" s="274" t="s">
        <v>485</v>
      </c>
      <c r="D4" s="308" t="s">
        <v>486</v>
      </c>
      <c r="E4" s="309"/>
      <c r="F4" s="309"/>
      <c r="G4" s="310"/>
      <c r="H4" s="274" t="s">
        <v>487</v>
      </c>
      <c r="I4" s="167"/>
      <c r="J4" s="167"/>
      <c r="K4" s="167"/>
      <c r="L4" s="167"/>
      <c r="M4" s="167"/>
      <c r="N4" s="167"/>
      <c r="O4" s="167"/>
      <c r="P4" s="167"/>
      <c r="Q4" s="167"/>
      <c r="R4" s="167"/>
      <c r="S4" s="167"/>
      <c r="T4" s="167"/>
      <c r="U4" s="167"/>
      <c r="V4" s="167"/>
      <c r="W4" s="167"/>
      <c r="X4" s="167"/>
      <c r="Y4" s="167"/>
      <c r="Z4" s="167"/>
    </row>
    <row r="5" spans="1:26" ht="15.75" x14ac:dyDescent="0.25">
      <c r="A5" s="167"/>
      <c r="B5" s="280"/>
      <c r="C5" s="280"/>
      <c r="D5" s="324" t="s">
        <v>488</v>
      </c>
      <c r="E5" s="305"/>
      <c r="F5" s="305"/>
      <c r="G5" s="294"/>
      <c r="H5" s="280"/>
      <c r="I5" s="167"/>
      <c r="J5" s="167"/>
      <c r="K5" s="167"/>
      <c r="L5" s="167"/>
      <c r="M5" s="167"/>
      <c r="N5" s="167"/>
      <c r="O5" s="167"/>
      <c r="P5" s="167"/>
      <c r="Q5" s="167"/>
      <c r="R5" s="167"/>
      <c r="S5" s="167"/>
      <c r="T5" s="167"/>
      <c r="U5" s="167"/>
      <c r="V5" s="167"/>
      <c r="W5" s="167"/>
      <c r="X5" s="167"/>
      <c r="Y5" s="167"/>
      <c r="Z5" s="167"/>
    </row>
    <row r="6" spans="1:26" ht="15.75" x14ac:dyDescent="0.25">
      <c r="A6" s="167"/>
      <c r="B6" s="280"/>
      <c r="C6" s="280"/>
      <c r="D6" s="169" t="s">
        <v>489</v>
      </c>
      <c r="E6" s="274" t="s">
        <v>490</v>
      </c>
      <c r="F6" s="274" t="s">
        <v>491</v>
      </c>
      <c r="G6" s="274" t="s">
        <v>492</v>
      </c>
      <c r="H6" s="280"/>
      <c r="I6" s="167"/>
      <c r="J6" s="167"/>
      <c r="K6" s="167"/>
      <c r="L6" s="167"/>
      <c r="M6" s="167"/>
      <c r="N6" s="167"/>
      <c r="O6" s="167"/>
      <c r="P6" s="167"/>
      <c r="Q6" s="167"/>
      <c r="R6" s="167"/>
      <c r="S6" s="167"/>
      <c r="T6" s="167"/>
      <c r="U6" s="167"/>
      <c r="V6" s="167"/>
      <c r="W6" s="167"/>
      <c r="X6" s="167"/>
      <c r="Y6" s="167"/>
      <c r="Z6" s="167"/>
    </row>
    <row r="7" spans="1:26" ht="15.75" x14ac:dyDescent="0.25">
      <c r="A7" s="167"/>
      <c r="B7" s="275"/>
      <c r="C7" s="275"/>
      <c r="D7" s="127" t="s">
        <v>490</v>
      </c>
      <c r="E7" s="275"/>
      <c r="F7" s="275"/>
      <c r="G7" s="275"/>
      <c r="H7" s="275"/>
      <c r="I7" s="167"/>
      <c r="J7" s="167"/>
      <c r="K7" s="167"/>
      <c r="L7" s="167"/>
      <c r="M7" s="167"/>
      <c r="N7" s="167"/>
      <c r="O7" s="167"/>
      <c r="P7" s="167"/>
      <c r="Q7" s="167"/>
      <c r="R7" s="167"/>
      <c r="S7" s="167"/>
      <c r="T7" s="167"/>
      <c r="U7" s="167"/>
      <c r="V7" s="167"/>
      <c r="W7" s="167"/>
      <c r="X7" s="167"/>
      <c r="Y7" s="167"/>
      <c r="Z7" s="167"/>
    </row>
    <row r="8" spans="1:26" ht="15.75" x14ac:dyDescent="0.25">
      <c r="A8" s="167"/>
      <c r="B8" s="129">
        <v>1</v>
      </c>
      <c r="C8" s="130">
        <v>2</v>
      </c>
      <c r="D8" s="130">
        <v>3</v>
      </c>
      <c r="E8" s="130">
        <v>4</v>
      </c>
      <c r="F8" s="130">
        <v>5</v>
      </c>
      <c r="G8" s="130">
        <v>6</v>
      </c>
      <c r="H8" s="130">
        <v>7</v>
      </c>
      <c r="I8" s="167"/>
      <c r="J8" s="167"/>
      <c r="K8" s="167"/>
      <c r="L8" s="167"/>
      <c r="M8" s="167"/>
      <c r="N8" s="167"/>
      <c r="O8" s="167"/>
      <c r="P8" s="167"/>
      <c r="Q8" s="167"/>
      <c r="R8" s="167"/>
      <c r="S8" s="167"/>
      <c r="T8" s="167"/>
      <c r="U8" s="167"/>
      <c r="V8" s="167"/>
      <c r="W8" s="167"/>
      <c r="X8" s="167"/>
      <c r="Y8" s="167"/>
      <c r="Z8" s="167"/>
    </row>
    <row r="9" spans="1:26" ht="90.75" customHeight="1" x14ac:dyDescent="0.25">
      <c r="A9" s="167"/>
      <c r="B9" s="318" t="s">
        <v>493</v>
      </c>
      <c r="C9" s="314" t="s">
        <v>494</v>
      </c>
      <c r="D9" s="312"/>
      <c r="E9" s="312"/>
      <c r="F9" s="312"/>
      <c r="G9" s="312"/>
      <c r="H9" s="312"/>
      <c r="I9" s="167"/>
      <c r="J9" s="167"/>
      <c r="K9" s="167"/>
      <c r="L9" s="167"/>
      <c r="M9" s="167"/>
      <c r="N9" s="167"/>
      <c r="O9" s="167"/>
      <c r="P9" s="167"/>
      <c r="Q9" s="167"/>
      <c r="R9" s="167"/>
      <c r="S9" s="167"/>
      <c r="T9" s="167"/>
      <c r="U9" s="167"/>
      <c r="V9" s="167"/>
      <c r="W9" s="167"/>
      <c r="X9" s="167"/>
      <c r="Y9" s="167"/>
      <c r="Z9" s="167"/>
    </row>
    <row r="10" spans="1:26" ht="15.75" x14ac:dyDescent="0.25">
      <c r="A10" s="167"/>
      <c r="B10" s="280"/>
      <c r="C10" s="280"/>
      <c r="D10" s="280"/>
      <c r="E10" s="280"/>
      <c r="F10" s="280"/>
      <c r="G10" s="280"/>
      <c r="H10" s="280"/>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280"/>
      <c r="C11" s="280"/>
      <c r="D11" s="280"/>
      <c r="E11" s="280"/>
      <c r="F11" s="280"/>
      <c r="G11" s="280"/>
      <c r="H11" s="280"/>
      <c r="I11" s="167"/>
      <c r="J11" s="167"/>
      <c r="K11" s="167"/>
      <c r="L11" s="167"/>
      <c r="M11" s="167"/>
      <c r="N11" s="167"/>
      <c r="O11" s="167"/>
      <c r="P11" s="167"/>
      <c r="Q11" s="167"/>
      <c r="R11" s="167"/>
      <c r="S11" s="167"/>
      <c r="T11" s="167"/>
      <c r="U11" s="167"/>
      <c r="V11" s="167"/>
      <c r="W11" s="167"/>
      <c r="X11" s="167"/>
      <c r="Y11" s="167"/>
      <c r="Z11" s="167"/>
    </row>
    <row r="12" spans="1:26" ht="15.75" x14ac:dyDescent="0.25">
      <c r="A12" s="167"/>
      <c r="B12" s="313"/>
      <c r="C12" s="313"/>
      <c r="D12" s="313"/>
      <c r="E12" s="313"/>
      <c r="F12" s="313"/>
      <c r="G12" s="313"/>
      <c r="H12" s="313"/>
      <c r="I12" s="167"/>
      <c r="J12" s="167"/>
      <c r="K12" s="167"/>
      <c r="L12" s="167"/>
      <c r="M12" s="167"/>
      <c r="N12" s="167"/>
      <c r="O12" s="167"/>
      <c r="P12" s="167"/>
      <c r="Q12" s="167"/>
      <c r="R12" s="167"/>
      <c r="S12" s="167"/>
      <c r="T12" s="167"/>
      <c r="U12" s="167"/>
      <c r="V12" s="167"/>
      <c r="W12" s="167"/>
      <c r="X12" s="167"/>
      <c r="Y12" s="167"/>
      <c r="Z12" s="167"/>
    </row>
    <row r="13" spans="1:26" ht="75" customHeight="1" x14ac:dyDescent="0.25">
      <c r="A13" s="167"/>
      <c r="B13" s="318" t="s">
        <v>495</v>
      </c>
      <c r="C13" s="314" t="s">
        <v>496</v>
      </c>
      <c r="D13" s="323"/>
      <c r="E13" s="323"/>
      <c r="F13" s="323"/>
      <c r="G13" s="323"/>
      <c r="H13" s="323"/>
      <c r="I13" s="167"/>
      <c r="J13" s="167"/>
      <c r="K13" s="167"/>
      <c r="L13" s="167"/>
      <c r="M13" s="167"/>
      <c r="N13" s="167"/>
      <c r="O13" s="167"/>
      <c r="P13" s="167"/>
      <c r="Q13" s="167"/>
      <c r="R13" s="167"/>
      <c r="S13" s="167"/>
      <c r="T13" s="167"/>
      <c r="U13" s="167"/>
      <c r="V13" s="167"/>
      <c r="W13" s="167"/>
      <c r="X13" s="167"/>
      <c r="Y13" s="167"/>
      <c r="Z13" s="167"/>
    </row>
    <row r="14" spans="1:26" ht="15.75" x14ac:dyDescent="0.25">
      <c r="A14" s="167"/>
      <c r="B14" s="280"/>
      <c r="C14" s="280"/>
      <c r="D14" s="280"/>
      <c r="E14" s="280"/>
      <c r="F14" s="280"/>
      <c r="G14" s="280"/>
      <c r="H14" s="280"/>
      <c r="I14" s="167"/>
      <c r="J14" s="167"/>
      <c r="K14" s="167"/>
      <c r="L14" s="167"/>
      <c r="M14" s="167"/>
      <c r="N14" s="167"/>
      <c r="O14" s="167"/>
      <c r="P14" s="167"/>
      <c r="Q14" s="167"/>
      <c r="R14" s="167"/>
      <c r="S14" s="167"/>
      <c r="T14" s="167"/>
      <c r="U14" s="167"/>
      <c r="V14" s="167"/>
      <c r="W14" s="167"/>
      <c r="X14" s="167"/>
      <c r="Y14" s="167"/>
      <c r="Z14" s="167"/>
    </row>
    <row r="15" spans="1:26" ht="15.75" x14ac:dyDescent="0.25">
      <c r="A15" s="167"/>
      <c r="B15" s="280"/>
      <c r="C15" s="280"/>
      <c r="D15" s="280"/>
      <c r="E15" s="280"/>
      <c r="F15" s="280"/>
      <c r="G15" s="280"/>
      <c r="H15" s="280"/>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280"/>
      <c r="C16" s="280"/>
      <c r="D16" s="280"/>
      <c r="E16" s="280"/>
      <c r="F16" s="280"/>
      <c r="G16" s="280"/>
      <c r="H16" s="280"/>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313"/>
      <c r="C17" s="313"/>
      <c r="D17" s="313"/>
      <c r="E17" s="313"/>
      <c r="F17" s="313"/>
      <c r="G17" s="313"/>
      <c r="H17" s="313"/>
      <c r="I17" s="167"/>
      <c r="J17" s="167"/>
      <c r="K17" s="167"/>
      <c r="L17" s="167"/>
      <c r="M17" s="167"/>
      <c r="N17" s="167"/>
      <c r="O17" s="167"/>
      <c r="P17" s="167"/>
      <c r="Q17" s="167"/>
      <c r="R17" s="167"/>
      <c r="S17" s="167"/>
      <c r="T17" s="167"/>
      <c r="U17" s="167"/>
      <c r="V17" s="167"/>
      <c r="W17" s="167"/>
      <c r="X17" s="167"/>
      <c r="Y17" s="167"/>
      <c r="Z17" s="167"/>
    </row>
    <row r="18" spans="1:26" ht="100.5" customHeight="1" x14ac:dyDescent="0.25">
      <c r="A18" s="167"/>
      <c r="B18" s="318" t="s">
        <v>497</v>
      </c>
      <c r="C18" s="314" t="s">
        <v>498</v>
      </c>
      <c r="D18" s="319"/>
      <c r="E18" s="323"/>
      <c r="F18" s="323"/>
      <c r="G18" s="323"/>
      <c r="H18" s="323"/>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280"/>
      <c r="C19" s="280"/>
      <c r="D19" s="280"/>
      <c r="E19" s="280"/>
      <c r="F19" s="280"/>
      <c r="G19" s="280"/>
      <c r="H19" s="280"/>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280"/>
      <c r="C20" s="280"/>
      <c r="D20" s="280"/>
      <c r="E20" s="280"/>
      <c r="F20" s="280"/>
      <c r="G20" s="280"/>
      <c r="H20" s="280"/>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280"/>
      <c r="C21" s="280"/>
      <c r="D21" s="280"/>
      <c r="E21" s="280"/>
      <c r="F21" s="280"/>
      <c r="G21" s="280"/>
      <c r="H21" s="280"/>
      <c r="I21" s="167"/>
      <c r="J21" s="167"/>
      <c r="K21" s="167"/>
      <c r="L21" s="167"/>
      <c r="M21" s="167"/>
      <c r="N21" s="167"/>
      <c r="O21" s="167"/>
      <c r="P21" s="167"/>
      <c r="Q21" s="167"/>
      <c r="R21" s="167"/>
      <c r="S21" s="167"/>
      <c r="T21" s="167"/>
      <c r="U21" s="167"/>
      <c r="V21" s="167"/>
      <c r="W21" s="167"/>
      <c r="X21" s="167"/>
      <c r="Y21" s="167"/>
      <c r="Z21" s="167"/>
    </row>
    <row r="22" spans="1:26" ht="16.5" customHeight="1" x14ac:dyDescent="0.25">
      <c r="A22" s="167"/>
      <c r="B22" s="280"/>
      <c r="C22" s="280"/>
      <c r="D22" s="280"/>
      <c r="E22" s="280"/>
      <c r="F22" s="280"/>
      <c r="G22" s="280"/>
      <c r="H22" s="280"/>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313"/>
      <c r="C23" s="313"/>
      <c r="D23" s="313"/>
      <c r="E23" s="313"/>
      <c r="F23" s="313"/>
      <c r="G23" s="313"/>
      <c r="H23" s="313"/>
      <c r="I23" s="167"/>
      <c r="J23" s="167"/>
      <c r="K23" s="167"/>
      <c r="L23" s="167"/>
      <c r="M23" s="167"/>
      <c r="N23" s="167"/>
      <c r="O23" s="167"/>
      <c r="P23" s="167"/>
      <c r="Q23" s="167"/>
      <c r="R23" s="167"/>
      <c r="S23" s="167"/>
      <c r="T23" s="167"/>
      <c r="U23" s="167"/>
      <c r="V23" s="167"/>
      <c r="W23" s="167"/>
      <c r="X23" s="167"/>
      <c r="Y23" s="167"/>
      <c r="Z23" s="167"/>
    </row>
    <row r="24" spans="1:26" ht="75" customHeight="1" x14ac:dyDescent="0.25">
      <c r="A24" s="167"/>
      <c r="B24" s="318" t="s">
        <v>499</v>
      </c>
      <c r="C24" s="314" t="s">
        <v>500</v>
      </c>
      <c r="D24" s="323"/>
      <c r="E24" s="323"/>
      <c r="F24" s="323"/>
      <c r="G24" s="323"/>
      <c r="H24" s="323"/>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280"/>
      <c r="C25" s="280"/>
      <c r="D25" s="280"/>
      <c r="E25" s="280"/>
      <c r="F25" s="280"/>
      <c r="G25" s="280"/>
      <c r="H25" s="280"/>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280"/>
      <c r="C26" s="280"/>
      <c r="D26" s="280"/>
      <c r="E26" s="280"/>
      <c r="F26" s="280"/>
      <c r="G26" s="280"/>
      <c r="H26" s="280"/>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313"/>
      <c r="C27" s="313"/>
      <c r="D27" s="313"/>
      <c r="E27" s="313"/>
      <c r="F27" s="313"/>
      <c r="G27" s="313"/>
      <c r="H27" s="313"/>
      <c r="I27" s="167"/>
      <c r="J27" s="167"/>
      <c r="K27" s="167"/>
      <c r="L27" s="167"/>
      <c r="M27" s="167"/>
      <c r="N27" s="167"/>
      <c r="O27" s="167"/>
      <c r="P27" s="167"/>
      <c r="Q27" s="167"/>
      <c r="R27" s="167"/>
      <c r="S27" s="167"/>
      <c r="T27" s="167"/>
      <c r="U27" s="167"/>
      <c r="V27" s="167"/>
      <c r="W27" s="167"/>
      <c r="X27" s="167"/>
      <c r="Y27" s="167"/>
      <c r="Z27" s="167"/>
    </row>
    <row r="28" spans="1:26" ht="63" customHeight="1" x14ac:dyDescent="0.25">
      <c r="A28" s="167"/>
      <c r="B28" s="318" t="s">
        <v>501</v>
      </c>
      <c r="C28" s="331" t="s">
        <v>502</v>
      </c>
      <c r="D28" s="323"/>
      <c r="E28" s="323"/>
      <c r="F28" s="323"/>
      <c r="G28" s="323"/>
      <c r="H28" s="323"/>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280"/>
      <c r="C29" s="280"/>
      <c r="D29" s="280"/>
      <c r="E29" s="280"/>
      <c r="F29" s="280"/>
      <c r="G29" s="280"/>
      <c r="H29" s="280"/>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275"/>
      <c r="C30" s="275"/>
      <c r="D30" s="275"/>
      <c r="E30" s="275"/>
      <c r="F30" s="275"/>
      <c r="G30" s="275"/>
      <c r="H30" s="275"/>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311" t="s">
        <v>307</v>
      </c>
      <c r="C31" s="278"/>
      <c r="D31" s="186">
        <f t="shared" ref="D31:G31" si="0">SUM(D9:D30)</f>
        <v>0</v>
      </c>
      <c r="E31" s="186">
        <f t="shared" si="0"/>
        <v>0</v>
      </c>
      <c r="F31" s="186">
        <f t="shared" si="0"/>
        <v>0</v>
      </c>
      <c r="G31" s="186">
        <f t="shared" si="0"/>
        <v>0</v>
      </c>
      <c r="H31" s="185"/>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row>
    <row r="222" spans="1:26" ht="15.75" customHeight="1" x14ac:dyDescent="0.25">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row>
    <row r="223" spans="1:26" ht="15.75" customHeight="1" x14ac:dyDescent="0.25">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row>
    <row r="224" spans="1:26" ht="15.75" customHeight="1" x14ac:dyDescent="0.25">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row>
    <row r="225" spans="1:26" ht="15.75" customHeight="1" x14ac:dyDescent="0.25">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row>
    <row r="226" spans="1:26" ht="15.75" customHeight="1" x14ac:dyDescent="0.25">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row>
    <row r="227" spans="1:26" ht="15.75" customHeight="1" x14ac:dyDescent="0.25">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row>
    <row r="228" spans="1:26" ht="15.75" customHeight="1" x14ac:dyDescent="0.25">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row>
    <row r="229" spans="1:26" ht="15.75" customHeight="1" x14ac:dyDescent="0.25">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row>
    <row r="230" spans="1:26" ht="15.75" customHeight="1" x14ac:dyDescent="0.25">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row>
    <row r="231" spans="1:26" ht="15.75" customHeight="1" x14ac:dyDescent="0.25">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row>
    <row r="232" spans="1:26" ht="15.75" customHeight="1" x14ac:dyDescent="0.25"/>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4">
    <mergeCell ref="E28:E30"/>
    <mergeCell ref="F28:F30"/>
    <mergeCell ref="G28:G30"/>
    <mergeCell ref="H28:H30"/>
    <mergeCell ref="C28:C30"/>
    <mergeCell ref="B31:C31"/>
    <mergeCell ref="B24:B27"/>
    <mergeCell ref="B28:B30"/>
    <mergeCell ref="D28:D30"/>
    <mergeCell ref="H18:H23"/>
    <mergeCell ref="B18:B23"/>
    <mergeCell ref="C24:C27"/>
    <mergeCell ref="D24:D27"/>
    <mergeCell ref="E24:E27"/>
    <mergeCell ref="F24:F27"/>
    <mergeCell ref="G24:G27"/>
    <mergeCell ref="H24:H27"/>
    <mergeCell ref="C18:C23"/>
    <mergeCell ref="D18:D23"/>
    <mergeCell ref="E18:E23"/>
    <mergeCell ref="F18:F23"/>
    <mergeCell ref="G18:G23"/>
    <mergeCell ref="G9:G12"/>
    <mergeCell ref="H9:H12"/>
    <mergeCell ref="B9:B12"/>
    <mergeCell ref="C13:C17"/>
    <mergeCell ref="D13:D17"/>
    <mergeCell ref="E13:E17"/>
    <mergeCell ref="F13:F17"/>
    <mergeCell ref="G13:G17"/>
    <mergeCell ref="H13:H17"/>
    <mergeCell ref="B13:B17"/>
    <mergeCell ref="B4:B7"/>
    <mergeCell ref="C9:C12"/>
    <mergeCell ref="D9:D12"/>
    <mergeCell ref="E9:E12"/>
    <mergeCell ref="F9:F12"/>
    <mergeCell ref="C4:C7"/>
    <mergeCell ref="D4:G4"/>
    <mergeCell ref="H4:H7"/>
    <mergeCell ref="D5:G5"/>
    <mergeCell ref="E6:E7"/>
    <mergeCell ref="F6:F7"/>
    <mergeCell ref="G6:G7"/>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1000"/>
  <sheetViews>
    <sheetView workbookViewId="0"/>
  </sheetViews>
  <sheetFormatPr defaultColWidth="11.25" defaultRowHeight="15" customHeight="1" x14ac:dyDescent="0.25"/>
  <cols>
    <col min="1" max="1" width="9.25" customWidth="1"/>
    <col min="2" max="2" width="5.25" customWidth="1"/>
    <col min="3" max="3" width="16.25" customWidth="1"/>
    <col min="4" max="7" width="9.25" customWidth="1"/>
    <col min="8"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503</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15.75" x14ac:dyDescent="0.25">
      <c r="A4" s="167"/>
      <c r="B4" s="168" t="s">
        <v>504</v>
      </c>
      <c r="C4" s="167"/>
      <c r="D4" s="167"/>
      <c r="E4" s="167"/>
      <c r="F4" s="167"/>
      <c r="G4" s="167"/>
      <c r="H4" s="332">
        <f>COUNTIFS(E12:E14,"*",F12:F14,"*")</f>
        <v>0</v>
      </c>
      <c r="I4" s="167"/>
      <c r="J4" s="167"/>
      <c r="K4" s="167"/>
      <c r="L4" s="167"/>
      <c r="M4" s="167"/>
      <c r="N4" s="167"/>
      <c r="O4" s="167"/>
      <c r="P4" s="167"/>
      <c r="Q4" s="167"/>
      <c r="R4" s="167"/>
      <c r="S4" s="167"/>
      <c r="T4" s="167"/>
      <c r="U4" s="167"/>
      <c r="V4" s="167"/>
      <c r="W4" s="167"/>
      <c r="X4" s="167"/>
      <c r="Y4" s="167"/>
      <c r="Z4" s="167"/>
    </row>
    <row r="5" spans="1:26" ht="15.75" x14ac:dyDescent="0.25">
      <c r="A5" s="167"/>
      <c r="B5" s="168" t="s">
        <v>505</v>
      </c>
      <c r="C5" s="167"/>
      <c r="D5" s="167"/>
      <c r="E5" s="167"/>
      <c r="F5" s="167"/>
      <c r="G5" s="167"/>
      <c r="H5" s="333"/>
      <c r="I5" s="167"/>
      <c r="J5" s="167"/>
      <c r="K5" s="167"/>
      <c r="L5" s="167"/>
      <c r="M5" s="167"/>
      <c r="N5" s="167"/>
      <c r="O5" s="167"/>
      <c r="P5" s="167"/>
      <c r="Q5" s="167"/>
      <c r="R5" s="167"/>
      <c r="S5" s="167"/>
      <c r="T5" s="167"/>
      <c r="U5" s="167"/>
      <c r="V5" s="167"/>
      <c r="W5" s="167"/>
      <c r="X5" s="167"/>
      <c r="Y5" s="167"/>
      <c r="Z5" s="167"/>
    </row>
    <row r="6" spans="1:26" ht="15.75" x14ac:dyDescent="0.25">
      <c r="A6" s="167"/>
      <c r="B6" s="168" t="s">
        <v>506</v>
      </c>
      <c r="C6" s="167"/>
      <c r="D6" s="167"/>
      <c r="E6" s="167"/>
      <c r="F6" s="167"/>
      <c r="G6" s="167"/>
      <c r="H6" s="167">
        <f>F15</f>
        <v>0</v>
      </c>
      <c r="I6" s="167"/>
      <c r="J6" s="167"/>
      <c r="K6" s="167"/>
      <c r="L6" s="167"/>
      <c r="M6" s="167"/>
      <c r="N6" s="167"/>
      <c r="O6" s="167"/>
      <c r="P6" s="167"/>
      <c r="Q6" s="167"/>
      <c r="R6" s="167"/>
      <c r="S6" s="167"/>
      <c r="T6" s="167"/>
      <c r="U6" s="167"/>
      <c r="V6" s="167"/>
      <c r="W6" s="167"/>
      <c r="X6" s="167"/>
      <c r="Y6" s="167"/>
      <c r="Z6" s="167"/>
    </row>
    <row r="7" spans="1:26" ht="15.75" x14ac:dyDescent="0.25">
      <c r="A7" s="167"/>
      <c r="B7" s="168"/>
      <c r="C7" s="167"/>
      <c r="D7" s="167"/>
      <c r="E7" s="167"/>
      <c r="F7" s="167"/>
      <c r="G7" s="167"/>
      <c r="H7" s="167"/>
      <c r="I7" s="167"/>
      <c r="J7" s="167"/>
      <c r="K7" s="167"/>
      <c r="L7" s="167"/>
      <c r="M7" s="167"/>
      <c r="N7" s="167"/>
      <c r="O7" s="167"/>
      <c r="P7" s="167"/>
      <c r="Q7" s="167"/>
      <c r="R7" s="167"/>
      <c r="S7" s="167"/>
      <c r="T7" s="167"/>
      <c r="U7" s="167"/>
      <c r="V7" s="167"/>
      <c r="W7" s="167"/>
      <c r="X7" s="167"/>
      <c r="Y7" s="167"/>
      <c r="Z7" s="167"/>
    </row>
    <row r="8" spans="1:26" ht="48" x14ac:dyDescent="0.25">
      <c r="A8" s="167"/>
      <c r="B8" s="274" t="s">
        <v>267</v>
      </c>
      <c r="C8" s="274" t="s">
        <v>317</v>
      </c>
      <c r="D8" s="125" t="s">
        <v>507</v>
      </c>
      <c r="E8" s="274" t="s">
        <v>508</v>
      </c>
      <c r="F8" s="233" t="s">
        <v>509</v>
      </c>
      <c r="G8" s="274" t="s">
        <v>374</v>
      </c>
      <c r="H8" s="167"/>
      <c r="I8" s="167"/>
      <c r="J8" s="167"/>
      <c r="K8" s="167"/>
      <c r="L8" s="167"/>
      <c r="M8" s="167"/>
      <c r="N8" s="167"/>
      <c r="O8" s="167"/>
      <c r="P8" s="167"/>
      <c r="Q8" s="167"/>
      <c r="R8" s="167"/>
      <c r="S8" s="167"/>
      <c r="T8" s="167"/>
      <c r="U8" s="167"/>
      <c r="V8" s="167"/>
      <c r="W8" s="167"/>
      <c r="X8" s="167"/>
      <c r="Y8" s="167"/>
      <c r="Z8" s="167"/>
    </row>
    <row r="9" spans="1:26" ht="15.75" x14ac:dyDescent="0.25">
      <c r="A9" s="167"/>
      <c r="B9" s="280"/>
      <c r="C9" s="280"/>
      <c r="D9" s="169"/>
      <c r="E9" s="280"/>
      <c r="F9" s="175" t="s">
        <v>328</v>
      </c>
      <c r="G9" s="280"/>
      <c r="H9" s="167"/>
      <c r="I9" s="167"/>
      <c r="J9" s="167"/>
      <c r="K9" s="167"/>
      <c r="L9" s="167"/>
      <c r="M9" s="167"/>
      <c r="N9" s="167"/>
      <c r="O9" s="167"/>
      <c r="P9" s="167"/>
      <c r="Q9" s="167"/>
      <c r="R9" s="167"/>
      <c r="S9" s="167"/>
      <c r="T9" s="167"/>
      <c r="U9" s="167"/>
      <c r="V9" s="167"/>
      <c r="W9" s="167"/>
      <c r="X9" s="167"/>
      <c r="Y9" s="167"/>
      <c r="Z9" s="167"/>
    </row>
    <row r="10" spans="1:26" ht="15.75" x14ac:dyDescent="0.25">
      <c r="A10" s="167"/>
      <c r="B10" s="275"/>
      <c r="C10" s="275"/>
      <c r="D10" s="177"/>
      <c r="E10" s="275"/>
      <c r="F10" s="234"/>
      <c r="G10" s="275"/>
      <c r="H10" s="167"/>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129">
        <v>1</v>
      </c>
      <c r="C11" s="130">
        <v>2</v>
      </c>
      <c r="D11" s="130">
        <v>3</v>
      </c>
      <c r="E11" s="130">
        <v>4</v>
      </c>
      <c r="F11" s="130">
        <v>5</v>
      </c>
      <c r="G11" s="130">
        <v>6</v>
      </c>
      <c r="H11" s="167"/>
      <c r="I11" s="167"/>
      <c r="J11" s="167"/>
      <c r="K11" s="167"/>
      <c r="L11" s="167"/>
      <c r="M11" s="167"/>
      <c r="N11" s="167"/>
      <c r="O11" s="167"/>
      <c r="P11" s="167"/>
      <c r="Q11" s="167"/>
      <c r="R11" s="167"/>
      <c r="S11" s="167"/>
      <c r="T11" s="167"/>
      <c r="U11" s="167"/>
      <c r="V11" s="167"/>
      <c r="W11" s="167"/>
      <c r="X11" s="167"/>
      <c r="Y11" s="167"/>
      <c r="Z11" s="167"/>
    </row>
    <row r="12" spans="1:26" ht="15.75" x14ac:dyDescent="0.25">
      <c r="A12" s="167"/>
      <c r="B12" s="204">
        <v>1</v>
      </c>
      <c r="C12" s="235"/>
      <c r="D12" s="235"/>
      <c r="E12" s="235"/>
      <c r="F12" s="235"/>
      <c r="G12" s="235"/>
      <c r="H12" s="167"/>
      <c r="I12" s="167"/>
      <c r="J12" s="167"/>
      <c r="K12" s="167"/>
      <c r="L12" s="167"/>
      <c r="M12" s="167"/>
      <c r="N12" s="167"/>
      <c r="O12" s="167"/>
      <c r="P12" s="167"/>
      <c r="Q12" s="167"/>
      <c r="R12" s="167"/>
      <c r="S12" s="167"/>
      <c r="T12" s="167"/>
      <c r="U12" s="167"/>
      <c r="V12" s="167"/>
      <c r="W12" s="167"/>
      <c r="X12" s="167"/>
      <c r="Y12" s="167"/>
      <c r="Z12" s="167"/>
    </row>
    <row r="13" spans="1:26" ht="15.75" x14ac:dyDescent="0.25">
      <c r="A13" s="167"/>
      <c r="B13" s="204">
        <v>2</v>
      </c>
      <c r="C13" s="235"/>
      <c r="D13" s="235"/>
      <c r="E13" s="235"/>
      <c r="F13" s="235"/>
      <c r="G13" s="235"/>
      <c r="H13" s="167"/>
      <c r="I13" s="167"/>
      <c r="J13" s="167"/>
      <c r="K13" s="167"/>
      <c r="L13" s="167"/>
      <c r="M13" s="167"/>
      <c r="N13" s="167"/>
      <c r="O13" s="167"/>
      <c r="P13" s="167"/>
      <c r="Q13" s="167"/>
      <c r="R13" s="167"/>
      <c r="S13" s="167"/>
      <c r="T13" s="167"/>
      <c r="U13" s="167"/>
      <c r="V13" s="167"/>
      <c r="W13" s="167"/>
      <c r="X13" s="167"/>
      <c r="Y13" s="167"/>
      <c r="Z13" s="167"/>
    </row>
    <row r="14" spans="1:26" ht="15.75" x14ac:dyDescent="0.25">
      <c r="A14" s="167"/>
      <c r="B14" s="205" t="s">
        <v>281</v>
      </c>
      <c r="C14" s="236"/>
      <c r="D14" s="236"/>
      <c r="E14" s="236"/>
      <c r="F14" s="236"/>
      <c r="G14" s="236"/>
      <c r="H14" s="167"/>
      <c r="I14" s="167"/>
      <c r="J14" s="167"/>
      <c r="K14" s="167"/>
      <c r="L14" s="167"/>
      <c r="M14" s="167"/>
      <c r="N14" s="167"/>
      <c r="O14" s="167"/>
      <c r="P14" s="167"/>
      <c r="Q14" s="167"/>
      <c r="R14" s="167"/>
      <c r="S14" s="167"/>
      <c r="T14" s="167"/>
      <c r="U14" s="167"/>
      <c r="V14" s="167"/>
      <c r="W14" s="167"/>
      <c r="X14" s="167"/>
      <c r="Y14" s="167"/>
      <c r="Z14" s="167"/>
    </row>
    <row r="15" spans="1:26" ht="15.75" x14ac:dyDescent="0.25">
      <c r="A15" s="167"/>
      <c r="B15" s="311" t="s">
        <v>307</v>
      </c>
      <c r="C15" s="301"/>
      <c r="D15" s="301"/>
      <c r="E15" s="278"/>
      <c r="F15" s="235">
        <f>COUNTIFS(C12:C14,"*",D12:D14,"*",E12:E14,"*",F12:F14,"*")</f>
        <v>0</v>
      </c>
      <c r="G15" s="237"/>
      <c r="H15" s="167"/>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B15:E15"/>
    <mergeCell ref="H4:H5"/>
    <mergeCell ref="B8:B10"/>
    <mergeCell ref="C8:C10"/>
    <mergeCell ref="E8:E10"/>
    <mergeCell ref="G8:G10"/>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1000"/>
  <sheetViews>
    <sheetView workbookViewId="0"/>
  </sheetViews>
  <sheetFormatPr defaultColWidth="11.25" defaultRowHeight="15" customHeight="1" x14ac:dyDescent="0.25"/>
  <cols>
    <col min="1" max="1" width="9.25" customWidth="1"/>
    <col min="2" max="2" width="5.125" customWidth="1"/>
    <col min="3" max="3" width="18.75" customWidth="1"/>
    <col min="4" max="4" width="15" customWidth="1"/>
    <col min="5" max="5" width="19.125" customWidth="1"/>
    <col min="6" max="6" width="20.125" customWidth="1"/>
    <col min="7" max="7" width="9.25" customWidth="1"/>
    <col min="8"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510</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15.75" x14ac:dyDescent="0.25">
      <c r="A4" s="167"/>
      <c r="B4" s="289" t="s">
        <v>267</v>
      </c>
      <c r="C4" s="274" t="s">
        <v>317</v>
      </c>
      <c r="D4" s="274" t="s">
        <v>511</v>
      </c>
      <c r="E4" s="274" t="s">
        <v>508</v>
      </c>
      <c r="F4" s="125" t="s">
        <v>509</v>
      </c>
      <c r="G4" s="274" t="s">
        <v>374</v>
      </c>
      <c r="H4" s="167"/>
      <c r="I4" s="167"/>
      <c r="J4" s="167"/>
      <c r="K4" s="167"/>
      <c r="L4" s="167"/>
      <c r="M4" s="167"/>
      <c r="N4" s="167"/>
      <c r="O4" s="167"/>
      <c r="P4" s="167"/>
      <c r="Q4" s="167"/>
      <c r="R4" s="167"/>
      <c r="S4" s="167"/>
      <c r="T4" s="167"/>
      <c r="U4" s="167"/>
      <c r="V4" s="167"/>
      <c r="W4" s="167"/>
      <c r="X4" s="167"/>
      <c r="Y4" s="167"/>
      <c r="Z4" s="167"/>
    </row>
    <row r="5" spans="1:26" ht="15.75" x14ac:dyDescent="0.25">
      <c r="A5" s="167"/>
      <c r="B5" s="275"/>
      <c r="C5" s="275"/>
      <c r="D5" s="275"/>
      <c r="E5" s="275"/>
      <c r="F5" s="128" t="s">
        <v>328</v>
      </c>
      <c r="G5" s="275"/>
      <c r="H5" s="167"/>
      <c r="I5" s="167"/>
      <c r="J5" s="167"/>
      <c r="K5" s="167"/>
      <c r="L5" s="167"/>
      <c r="M5" s="167"/>
      <c r="N5" s="167"/>
      <c r="O5" s="167"/>
      <c r="P5" s="167"/>
      <c r="Q5" s="167"/>
      <c r="R5" s="167"/>
      <c r="S5" s="167"/>
      <c r="T5" s="167"/>
      <c r="U5" s="167"/>
      <c r="V5" s="167"/>
      <c r="W5" s="167"/>
      <c r="X5" s="167"/>
      <c r="Y5" s="167"/>
      <c r="Z5" s="167"/>
    </row>
    <row r="6" spans="1:26" ht="15.75" x14ac:dyDescent="0.25">
      <c r="A6" s="167"/>
      <c r="B6" s="129">
        <v>1</v>
      </c>
      <c r="C6" s="130">
        <v>2</v>
      </c>
      <c r="D6" s="130">
        <v>3</v>
      </c>
      <c r="E6" s="130">
        <v>4</v>
      </c>
      <c r="F6" s="130">
        <v>5</v>
      </c>
      <c r="G6" s="130">
        <v>6</v>
      </c>
      <c r="H6" s="167"/>
      <c r="I6" s="167"/>
      <c r="J6" s="167"/>
      <c r="K6" s="167"/>
      <c r="L6" s="167"/>
      <c r="M6" s="167"/>
      <c r="N6" s="167"/>
      <c r="O6" s="167"/>
      <c r="P6" s="167"/>
      <c r="Q6" s="167"/>
      <c r="R6" s="167"/>
      <c r="S6" s="167"/>
      <c r="T6" s="167"/>
      <c r="U6" s="167"/>
      <c r="V6" s="167"/>
      <c r="W6" s="167"/>
      <c r="X6" s="167"/>
      <c r="Y6" s="167"/>
      <c r="Z6" s="167"/>
    </row>
    <row r="7" spans="1:26" ht="15.75" x14ac:dyDescent="0.25">
      <c r="A7" s="167"/>
      <c r="B7" s="204">
        <v>1</v>
      </c>
      <c r="C7" s="235"/>
      <c r="D7" s="235"/>
      <c r="E7" s="235"/>
      <c r="F7" s="235"/>
      <c r="G7" s="235"/>
      <c r="H7" s="167"/>
      <c r="I7" s="167"/>
      <c r="J7" s="167"/>
      <c r="K7" s="167"/>
      <c r="L7" s="167"/>
      <c r="M7" s="167"/>
      <c r="N7" s="167"/>
      <c r="O7" s="167"/>
      <c r="P7" s="167"/>
      <c r="Q7" s="167"/>
      <c r="R7" s="167"/>
      <c r="S7" s="167"/>
      <c r="T7" s="167"/>
      <c r="U7" s="167"/>
      <c r="V7" s="167"/>
      <c r="W7" s="167"/>
      <c r="X7" s="167"/>
      <c r="Y7" s="167"/>
      <c r="Z7" s="167"/>
    </row>
    <row r="8" spans="1:26" ht="15.75" x14ac:dyDescent="0.25">
      <c r="A8" s="167"/>
      <c r="B8" s="204">
        <v>2</v>
      </c>
      <c r="C8" s="235"/>
      <c r="D8" s="235"/>
      <c r="E8" s="235"/>
      <c r="F8" s="235"/>
      <c r="G8" s="235"/>
      <c r="H8" s="167"/>
      <c r="I8" s="167"/>
      <c r="J8" s="167"/>
      <c r="K8" s="167"/>
      <c r="L8" s="167"/>
      <c r="M8" s="167"/>
      <c r="N8" s="167"/>
      <c r="O8" s="167"/>
      <c r="P8" s="167"/>
      <c r="Q8" s="167"/>
      <c r="R8" s="167"/>
      <c r="S8" s="167"/>
      <c r="T8" s="167"/>
      <c r="U8" s="167"/>
      <c r="V8" s="167"/>
      <c r="W8" s="167"/>
      <c r="X8" s="167"/>
      <c r="Y8" s="167"/>
      <c r="Z8" s="167"/>
    </row>
    <row r="9" spans="1:26" ht="15.75" x14ac:dyDescent="0.25">
      <c r="A9" s="167"/>
      <c r="B9" s="204">
        <v>3</v>
      </c>
      <c r="C9" s="235"/>
      <c r="D9" s="235"/>
      <c r="E9" s="235"/>
      <c r="F9" s="235"/>
      <c r="G9" s="235"/>
      <c r="H9" s="167"/>
      <c r="I9" s="167"/>
      <c r="J9" s="167"/>
      <c r="K9" s="167"/>
      <c r="L9" s="167"/>
      <c r="M9" s="167"/>
      <c r="N9" s="167"/>
      <c r="O9" s="167"/>
      <c r="P9" s="167"/>
      <c r="Q9" s="167"/>
      <c r="R9" s="167"/>
      <c r="S9" s="167"/>
      <c r="T9" s="167"/>
      <c r="U9" s="167"/>
      <c r="V9" s="167"/>
      <c r="W9" s="167"/>
      <c r="X9" s="167"/>
      <c r="Y9" s="167"/>
      <c r="Z9" s="167"/>
    </row>
    <row r="10" spans="1:26" ht="15.75" x14ac:dyDescent="0.25">
      <c r="A10" s="167"/>
      <c r="B10" s="205" t="s">
        <v>281</v>
      </c>
      <c r="C10" s="236"/>
      <c r="D10" s="236"/>
      <c r="E10" s="236"/>
      <c r="F10" s="236"/>
      <c r="G10" s="236"/>
      <c r="H10" s="167"/>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311" t="s">
        <v>307</v>
      </c>
      <c r="C11" s="301"/>
      <c r="D11" s="301"/>
      <c r="E11" s="278"/>
      <c r="F11" s="235">
        <f>COUNTIFS(C7:C10,"*",D7:D10,"*",E7:E10,"*",F7:F10,"*")</f>
        <v>0</v>
      </c>
      <c r="G11" s="237"/>
      <c r="H11" s="167"/>
      <c r="I11" s="167"/>
      <c r="J11" s="167"/>
      <c r="K11" s="167"/>
      <c r="L11" s="167"/>
      <c r="M11" s="167"/>
      <c r="N11" s="167"/>
      <c r="O11" s="167"/>
      <c r="P11" s="167"/>
      <c r="Q11" s="167"/>
      <c r="R11" s="167"/>
      <c r="S11" s="167"/>
      <c r="T11" s="167"/>
      <c r="U11" s="167"/>
      <c r="V11" s="167"/>
      <c r="W11" s="167"/>
      <c r="X11" s="167"/>
      <c r="Y11" s="167"/>
      <c r="Z11" s="167"/>
    </row>
    <row r="12" spans="1:26" ht="15.75" x14ac:dyDescent="0.25">
      <c r="A12" s="167"/>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row>
    <row r="13" spans="1:26" ht="15.75" x14ac:dyDescent="0.25">
      <c r="A13" s="167"/>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row>
    <row r="14" spans="1:26" ht="15.75" x14ac:dyDescent="0.25">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row>
    <row r="15" spans="1:26" ht="15.75" x14ac:dyDescent="0.25">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G4:G5"/>
    <mergeCell ref="B11:E11"/>
    <mergeCell ref="B4:B5"/>
    <mergeCell ref="C4:C5"/>
    <mergeCell ref="D4:D5"/>
    <mergeCell ref="E4:E5"/>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1000"/>
  <sheetViews>
    <sheetView workbookViewId="0"/>
  </sheetViews>
  <sheetFormatPr defaultColWidth="11.25" defaultRowHeight="15" customHeight="1" x14ac:dyDescent="0.25"/>
  <cols>
    <col min="1" max="2" width="9.25" customWidth="1"/>
    <col min="3" max="3" width="17" customWidth="1"/>
    <col min="4" max="6" width="9.25" customWidth="1"/>
    <col min="7"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512</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15.75" x14ac:dyDescent="0.25">
      <c r="A4" s="167"/>
      <c r="B4" s="238" t="s">
        <v>374</v>
      </c>
      <c r="C4" s="274" t="s">
        <v>513</v>
      </c>
      <c r="D4" s="276" t="s">
        <v>514</v>
      </c>
      <c r="E4" s="272"/>
      <c r="F4" s="273"/>
      <c r="G4" s="167"/>
      <c r="H4" s="167"/>
      <c r="I4" s="167"/>
      <c r="J4" s="167"/>
      <c r="K4" s="167"/>
      <c r="L4" s="167"/>
      <c r="M4" s="167"/>
      <c r="N4" s="167"/>
      <c r="O4" s="167"/>
      <c r="P4" s="167"/>
      <c r="Q4" s="167"/>
      <c r="R4" s="167"/>
      <c r="S4" s="167"/>
      <c r="T4" s="167"/>
      <c r="U4" s="167"/>
      <c r="V4" s="167"/>
      <c r="W4" s="167"/>
      <c r="X4" s="167"/>
      <c r="Y4" s="167"/>
      <c r="Z4" s="167"/>
    </row>
    <row r="5" spans="1:26" ht="15.75" x14ac:dyDescent="0.25">
      <c r="A5" s="167"/>
      <c r="B5" s="239" t="s">
        <v>515</v>
      </c>
      <c r="C5" s="275"/>
      <c r="D5" s="127" t="s">
        <v>516</v>
      </c>
      <c r="E5" s="127" t="s">
        <v>31</v>
      </c>
      <c r="F5" s="127" t="s">
        <v>517</v>
      </c>
      <c r="G5" s="167"/>
      <c r="H5" s="167"/>
      <c r="I5" s="167"/>
      <c r="J5" s="167"/>
      <c r="K5" s="167"/>
      <c r="L5" s="167"/>
      <c r="M5" s="167"/>
      <c r="N5" s="167"/>
      <c r="O5" s="167"/>
      <c r="P5" s="167"/>
      <c r="Q5" s="167"/>
      <c r="R5" s="167"/>
      <c r="S5" s="167"/>
      <c r="T5" s="167"/>
      <c r="U5" s="167"/>
      <c r="V5" s="167"/>
      <c r="W5" s="167"/>
      <c r="X5" s="167"/>
      <c r="Y5" s="167"/>
      <c r="Z5" s="167"/>
    </row>
    <row r="6" spans="1:26" ht="15.75" x14ac:dyDescent="0.25">
      <c r="A6" s="167"/>
      <c r="B6" s="129">
        <v>1</v>
      </c>
      <c r="C6" s="130">
        <v>2</v>
      </c>
      <c r="D6" s="130">
        <v>3</v>
      </c>
      <c r="E6" s="130">
        <v>4</v>
      </c>
      <c r="F6" s="130">
        <v>5</v>
      </c>
      <c r="G6" s="167"/>
      <c r="H6" s="167"/>
      <c r="I6" s="167"/>
      <c r="J6" s="167"/>
      <c r="K6" s="167"/>
      <c r="L6" s="167"/>
      <c r="M6" s="167"/>
      <c r="N6" s="167"/>
      <c r="O6" s="167"/>
      <c r="P6" s="167"/>
      <c r="Q6" s="167"/>
      <c r="R6" s="167"/>
      <c r="S6" s="167"/>
      <c r="T6" s="167"/>
      <c r="U6" s="167"/>
      <c r="V6" s="167"/>
      <c r="W6" s="167"/>
      <c r="X6" s="167"/>
      <c r="Y6" s="167"/>
      <c r="Z6" s="167"/>
    </row>
    <row r="7" spans="1:26" ht="15.75" x14ac:dyDescent="0.25">
      <c r="A7" s="167"/>
      <c r="B7" s="204" t="s">
        <v>304</v>
      </c>
      <c r="C7" s="186"/>
      <c r="D7" s="186"/>
      <c r="E7" s="186"/>
      <c r="F7" s="186"/>
      <c r="G7" s="167"/>
      <c r="H7" s="167"/>
      <c r="I7" s="167"/>
      <c r="J7" s="167"/>
      <c r="K7" s="167"/>
      <c r="L7" s="167"/>
      <c r="M7" s="167"/>
      <c r="N7" s="167"/>
      <c r="O7" s="167"/>
      <c r="P7" s="167"/>
      <c r="Q7" s="167"/>
      <c r="R7" s="167"/>
      <c r="S7" s="167"/>
      <c r="T7" s="167"/>
      <c r="U7" s="167"/>
      <c r="V7" s="167"/>
      <c r="W7" s="167"/>
      <c r="X7" s="167"/>
      <c r="Y7" s="167"/>
      <c r="Z7" s="167"/>
    </row>
    <row r="8" spans="1:26" ht="15.75" x14ac:dyDescent="0.25">
      <c r="A8" s="167"/>
      <c r="B8" s="204" t="s">
        <v>305</v>
      </c>
      <c r="C8" s="186"/>
      <c r="D8" s="186"/>
      <c r="E8" s="186"/>
      <c r="F8" s="186"/>
      <c r="G8" s="167"/>
      <c r="H8" s="167"/>
      <c r="I8" s="167"/>
      <c r="J8" s="167"/>
      <c r="K8" s="167"/>
      <c r="L8" s="167"/>
      <c r="M8" s="167"/>
      <c r="N8" s="167"/>
      <c r="O8" s="167"/>
      <c r="P8" s="167"/>
      <c r="Q8" s="167"/>
      <c r="R8" s="167"/>
      <c r="S8" s="167"/>
      <c r="T8" s="167"/>
      <c r="U8" s="167"/>
      <c r="V8" s="167"/>
      <c r="W8" s="167"/>
      <c r="X8" s="167"/>
      <c r="Y8" s="167"/>
      <c r="Z8" s="167"/>
    </row>
    <row r="9" spans="1:26" ht="15.75" x14ac:dyDescent="0.25">
      <c r="A9" s="167"/>
      <c r="B9" s="204" t="s">
        <v>306</v>
      </c>
      <c r="C9" s="186"/>
      <c r="D9" s="186"/>
      <c r="E9" s="186"/>
      <c r="F9" s="186"/>
      <c r="G9" s="167"/>
      <c r="H9" s="167"/>
      <c r="I9" s="167"/>
      <c r="J9" s="167"/>
      <c r="K9" s="167"/>
      <c r="L9" s="167"/>
      <c r="M9" s="167"/>
      <c r="N9" s="167"/>
      <c r="O9" s="167"/>
      <c r="P9" s="167"/>
      <c r="Q9" s="167"/>
      <c r="R9" s="167"/>
      <c r="S9" s="167"/>
      <c r="T9" s="167"/>
      <c r="U9" s="167"/>
      <c r="V9" s="167"/>
      <c r="W9" s="167"/>
      <c r="X9" s="167"/>
      <c r="Y9" s="167"/>
      <c r="Z9" s="167"/>
    </row>
    <row r="10" spans="1:26" ht="15.75" x14ac:dyDescent="0.25">
      <c r="A10" s="167"/>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row>
    <row r="12" spans="1:26" ht="15.75" x14ac:dyDescent="0.25">
      <c r="A12" s="167"/>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row>
    <row r="13" spans="1:26" ht="15.75" x14ac:dyDescent="0.25">
      <c r="A13" s="167"/>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row>
    <row r="14" spans="1:26" ht="15.75" x14ac:dyDescent="0.25">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row>
    <row r="15" spans="1:26" ht="15.75" x14ac:dyDescent="0.25">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C4:C5"/>
    <mergeCell ref="D4:F4"/>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1000"/>
  <sheetViews>
    <sheetView workbookViewId="0"/>
  </sheetViews>
  <sheetFormatPr defaultColWidth="11.25" defaultRowHeight="15" customHeight="1" x14ac:dyDescent="0.25"/>
  <cols>
    <col min="1" max="1" width="9.25" customWidth="1"/>
    <col min="2" max="2" width="4.25" customWidth="1"/>
    <col min="3" max="3" width="21.125" customWidth="1"/>
    <col min="4" max="4" width="16.25" customWidth="1"/>
    <col min="5" max="6" width="9.25" customWidth="1"/>
    <col min="7" max="7" width="10.125" customWidth="1"/>
    <col min="8" max="8" width="13.875" customWidth="1"/>
    <col min="9"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518</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15.75" x14ac:dyDescent="0.25">
      <c r="A4" s="167"/>
      <c r="B4" s="240"/>
      <c r="C4" s="173"/>
      <c r="D4" s="173"/>
      <c r="E4" s="276" t="s">
        <v>519</v>
      </c>
      <c r="F4" s="272"/>
      <c r="G4" s="273"/>
      <c r="H4" s="274" t="s">
        <v>520</v>
      </c>
      <c r="I4" s="167"/>
      <c r="J4" s="167"/>
      <c r="K4" s="167"/>
      <c r="L4" s="167"/>
      <c r="M4" s="167"/>
      <c r="N4" s="167"/>
      <c r="O4" s="167"/>
      <c r="P4" s="167"/>
      <c r="Q4" s="167"/>
      <c r="R4" s="167"/>
      <c r="S4" s="167"/>
      <c r="T4" s="167"/>
      <c r="U4" s="167"/>
      <c r="V4" s="167"/>
      <c r="W4" s="167"/>
      <c r="X4" s="167"/>
      <c r="Y4" s="167"/>
      <c r="Z4" s="167"/>
    </row>
    <row r="5" spans="1:26" ht="15.75" x14ac:dyDescent="0.25">
      <c r="A5" s="167"/>
      <c r="B5" s="182" t="s">
        <v>267</v>
      </c>
      <c r="C5" s="169" t="s">
        <v>521</v>
      </c>
      <c r="D5" s="169" t="s">
        <v>522</v>
      </c>
      <c r="E5" s="306" t="s">
        <v>523</v>
      </c>
      <c r="F5" s="306" t="s">
        <v>275</v>
      </c>
      <c r="G5" s="306" t="s">
        <v>274</v>
      </c>
      <c r="H5" s="280"/>
      <c r="I5" s="167"/>
      <c r="J5" s="167"/>
      <c r="K5" s="167"/>
      <c r="L5" s="167"/>
      <c r="M5" s="167"/>
      <c r="N5" s="167"/>
      <c r="O5" s="167"/>
      <c r="P5" s="167"/>
      <c r="Q5" s="167"/>
      <c r="R5" s="167"/>
      <c r="S5" s="167"/>
      <c r="T5" s="167"/>
      <c r="U5" s="167"/>
      <c r="V5" s="167"/>
      <c r="W5" s="167"/>
      <c r="X5" s="167"/>
      <c r="Y5" s="167"/>
      <c r="Z5" s="167"/>
    </row>
    <row r="6" spans="1:26" ht="15.75" x14ac:dyDescent="0.25">
      <c r="A6" s="167"/>
      <c r="B6" s="241"/>
      <c r="C6" s="177"/>
      <c r="D6" s="177"/>
      <c r="E6" s="307"/>
      <c r="F6" s="307"/>
      <c r="G6" s="307"/>
      <c r="H6" s="275"/>
      <c r="I6" s="167"/>
      <c r="J6" s="167"/>
      <c r="K6" s="167"/>
      <c r="L6" s="167"/>
      <c r="M6" s="167"/>
      <c r="N6" s="167"/>
      <c r="O6" s="167"/>
      <c r="P6" s="167"/>
      <c r="Q6" s="167"/>
      <c r="R6" s="167"/>
      <c r="S6" s="167"/>
      <c r="T6" s="167"/>
      <c r="U6" s="167"/>
      <c r="V6" s="167"/>
      <c r="W6" s="167"/>
      <c r="X6" s="167"/>
      <c r="Y6" s="167"/>
      <c r="Z6" s="167"/>
    </row>
    <row r="7" spans="1:26" ht="15.75" x14ac:dyDescent="0.25">
      <c r="A7" s="167"/>
      <c r="B7" s="129">
        <v>1</v>
      </c>
      <c r="C7" s="130">
        <v>2</v>
      </c>
      <c r="D7" s="130">
        <v>3</v>
      </c>
      <c r="E7" s="130">
        <v>4</v>
      </c>
      <c r="F7" s="130">
        <v>5</v>
      </c>
      <c r="G7" s="130">
        <v>6</v>
      </c>
      <c r="H7" s="130">
        <v>6</v>
      </c>
      <c r="I7" s="167"/>
      <c r="J7" s="167"/>
      <c r="K7" s="167"/>
      <c r="L7" s="167"/>
      <c r="M7" s="167"/>
      <c r="N7" s="167"/>
      <c r="O7" s="167"/>
      <c r="P7" s="167"/>
      <c r="Q7" s="167"/>
      <c r="R7" s="167"/>
      <c r="S7" s="167"/>
      <c r="T7" s="167"/>
      <c r="U7" s="167"/>
      <c r="V7" s="167"/>
      <c r="W7" s="167"/>
      <c r="X7" s="167"/>
      <c r="Y7" s="167"/>
      <c r="Z7" s="167"/>
    </row>
    <row r="8" spans="1:26" ht="15.75" x14ac:dyDescent="0.25">
      <c r="A8" s="167"/>
      <c r="B8" s="204">
        <v>1</v>
      </c>
      <c r="C8" s="186" t="s">
        <v>524</v>
      </c>
      <c r="D8" s="186"/>
      <c r="E8" s="186" t="s">
        <v>280</v>
      </c>
      <c r="F8" s="186"/>
      <c r="G8" s="186"/>
      <c r="H8" s="186"/>
      <c r="I8" s="167"/>
      <c r="J8" s="167"/>
      <c r="K8" s="167"/>
      <c r="L8" s="167"/>
      <c r="M8" s="167"/>
      <c r="N8" s="167"/>
      <c r="O8" s="167"/>
      <c r="P8" s="167"/>
      <c r="Q8" s="167"/>
      <c r="R8" s="167"/>
      <c r="S8" s="167"/>
      <c r="T8" s="167"/>
      <c r="U8" s="167"/>
      <c r="V8" s="167"/>
      <c r="W8" s="167"/>
      <c r="X8" s="167"/>
      <c r="Y8" s="167"/>
      <c r="Z8" s="167"/>
    </row>
    <row r="9" spans="1:26" ht="15.75" x14ac:dyDescent="0.25">
      <c r="A9" s="167"/>
      <c r="B9" s="204">
        <v>2</v>
      </c>
      <c r="C9" s="186" t="s">
        <v>525</v>
      </c>
      <c r="D9" s="186"/>
      <c r="E9" s="186"/>
      <c r="F9" s="186" t="s">
        <v>280</v>
      </c>
      <c r="G9" s="186"/>
      <c r="H9" s="186"/>
      <c r="I9" s="167"/>
      <c r="J9" s="167"/>
      <c r="K9" s="167"/>
      <c r="L9" s="167"/>
      <c r="M9" s="167"/>
      <c r="N9" s="167"/>
      <c r="O9" s="167"/>
      <c r="P9" s="167"/>
      <c r="Q9" s="167"/>
      <c r="R9" s="167"/>
      <c r="S9" s="167"/>
      <c r="T9" s="167"/>
      <c r="U9" s="167"/>
      <c r="V9" s="167"/>
      <c r="W9" s="167"/>
      <c r="X9" s="167"/>
      <c r="Y9" s="167"/>
      <c r="Z9" s="167"/>
    </row>
    <row r="10" spans="1:26" ht="15.75" x14ac:dyDescent="0.25">
      <c r="A10" s="167"/>
      <c r="B10" s="204">
        <v>3</v>
      </c>
      <c r="C10" s="186" t="s">
        <v>526</v>
      </c>
      <c r="D10" s="186"/>
      <c r="E10" s="186"/>
      <c r="F10" s="186"/>
      <c r="G10" s="186" t="s">
        <v>280</v>
      </c>
      <c r="H10" s="186"/>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204">
        <v>4</v>
      </c>
      <c r="C11" s="186" t="s">
        <v>527</v>
      </c>
      <c r="D11" s="186"/>
      <c r="E11" s="186"/>
      <c r="F11" s="186" t="s">
        <v>280</v>
      </c>
      <c r="G11" s="186"/>
      <c r="H11" s="186"/>
      <c r="I11" s="167"/>
      <c r="J11" s="167"/>
      <c r="K11" s="167"/>
      <c r="L11" s="167"/>
      <c r="M11" s="167"/>
      <c r="N11" s="167"/>
      <c r="O11" s="167"/>
      <c r="P11" s="167"/>
      <c r="Q11" s="167"/>
      <c r="R11" s="167"/>
      <c r="S11" s="167"/>
      <c r="T11" s="167"/>
      <c r="U11" s="167"/>
      <c r="V11" s="167"/>
      <c r="W11" s="167"/>
      <c r="X11" s="167"/>
      <c r="Y11" s="167"/>
      <c r="Z11" s="167"/>
    </row>
    <row r="12" spans="1:26" ht="15.75" x14ac:dyDescent="0.25">
      <c r="A12" s="167"/>
      <c r="B12" s="204">
        <v>5</v>
      </c>
      <c r="C12" s="186"/>
      <c r="D12" s="186"/>
      <c r="E12" s="186"/>
      <c r="F12" s="186"/>
      <c r="G12" s="186"/>
      <c r="H12" s="186"/>
      <c r="I12" s="167"/>
      <c r="J12" s="167"/>
      <c r="K12" s="167"/>
      <c r="L12" s="167"/>
      <c r="M12" s="167"/>
      <c r="N12" s="167"/>
      <c r="O12" s="167"/>
      <c r="P12" s="167"/>
      <c r="Q12" s="167"/>
      <c r="R12" s="167"/>
      <c r="S12" s="167"/>
      <c r="T12" s="167"/>
      <c r="U12" s="167"/>
      <c r="V12" s="167"/>
      <c r="W12" s="167"/>
      <c r="X12" s="167"/>
      <c r="Y12" s="167"/>
      <c r="Z12" s="167"/>
    </row>
    <row r="13" spans="1:26" ht="15.75" x14ac:dyDescent="0.25">
      <c r="A13" s="167"/>
      <c r="B13" s="205" t="s">
        <v>281</v>
      </c>
      <c r="C13" s="200"/>
      <c r="D13" s="200"/>
      <c r="E13" s="200"/>
      <c r="F13" s="200"/>
      <c r="G13" s="200"/>
      <c r="H13" s="200"/>
      <c r="I13" s="167"/>
      <c r="J13" s="167"/>
      <c r="K13" s="167"/>
      <c r="L13" s="167"/>
      <c r="M13" s="167"/>
      <c r="N13" s="167"/>
      <c r="O13" s="167"/>
      <c r="P13" s="167"/>
      <c r="Q13" s="167"/>
      <c r="R13" s="167"/>
      <c r="S13" s="167"/>
      <c r="T13" s="167"/>
      <c r="U13" s="167"/>
      <c r="V13" s="167"/>
      <c r="W13" s="167"/>
      <c r="X13" s="167"/>
      <c r="Y13" s="167"/>
      <c r="Z13" s="167"/>
    </row>
    <row r="14" spans="1:26" ht="15.75" x14ac:dyDescent="0.25">
      <c r="A14" s="167"/>
      <c r="B14" s="311" t="s">
        <v>307</v>
      </c>
      <c r="C14" s="301"/>
      <c r="D14" s="278"/>
      <c r="E14" s="235">
        <f>COUNTIFS(C8:C13,"*",E8:E13,"V")</f>
        <v>1</v>
      </c>
      <c r="F14" s="235">
        <f>COUNTIFS(C8:C13,"*",F8:F13,"V")</f>
        <v>2</v>
      </c>
      <c r="G14" s="235">
        <f>COUNTIFS(C8:C13,"*",G8:G13,"V")</f>
        <v>1</v>
      </c>
      <c r="H14" s="237"/>
      <c r="I14" s="167"/>
      <c r="J14" s="167"/>
      <c r="K14" s="167"/>
      <c r="L14" s="167"/>
      <c r="M14" s="167"/>
      <c r="N14" s="167"/>
      <c r="O14" s="167"/>
      <c r="P14" s="167"/>
      <c r="Q14" s="167"/>
      <c r="R14" s="167"/>
      <c r="S14" s="167"/>
      <c r="T14" s="167"/>
      <c r="U14" s="167"/>
      <c r="V14" s="167"/>
      <c r="W14" s="167"/>
      <c r="X14" s="167"/>
      <c r="Y14" s="167"/>
      <c r="Z14" s="167"/>
    </row>
    <row r="15" spans="1:26" ht="15.75" x14ac:dyDescent="0.25">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B14:D14"/>
    <mergeCell ref="E4:G4"/>
    <mergeCell ref="H4:H6"/>
    <mergeCell ref="E5:E6"/>
    <mergeCell ref="F5:F6"/>
    <mergeCell ref="G5:G6"/>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1000"/>
  <sheetViews>
    <sheetView workbookViewId="0"/>
  </sheetViews>
  <sheetFormatPr defaultColWidth="11.25" defaultRowHeight="15" customHeight="1" x14ac:dyDescent="0.25"/>
  <cols>
    <col min="1" max="1" width="9.25" customWidth="1"/>
    <col min="2" max="2" width="4.25" customWidth="1"/>
    <col min="3" max="3" width="17.25" customWidth="1"/>
    <col min="4" max="4" width="16.25" customWidth="1"/>
    <col min="5" max="6" width="9.25" customWidth="1"/>
    <col min="7" max="7" width="10.25" customWidth="1"/>
    <col min="8" max="8" width="9.25" customWidth="1"/>
    <col min="9"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528</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15.75" x14ac:dyDescent="0.25">
      <c r="A4" s="167"/>
      <c r="B4" s="274" t="s">
        <v>267</v>
      </c>
      <c r="C4" s="274" t="s">
        <v>521</v>
      </c>
      <c r="D4" s="274" t="s">
        <v>522</v>
      </c>
      <c r="E4" s="276" t="s">
        <v>373</v>
      </c>
      <c r="F4" s="272"/>
      <c r="G4" s="273"/>
      <c r="H4" s="274" t="s">
        <v>520</v>
      </c>
      <c r="I4" s="167"/>
      <c r="J4" s="167"/>
      <c r="K4" s="167"/>
      <c r="L4" s="167"/>
      <c r="M4" s="167"/>
      <c r="N4" s="167"/>
      <c r="O4" s="167"/>
      <c r="P4" s="167"/>
      <c r="Q4" s="167"/>
      <c r="R4" s="167"/>
      <c r="S4" s="167"/>
      <c r="T4" s="167"/>
      <c r="U4" s="167"/>
      <c r="V4" s="167"/>
      <c r="W4" s="167"/>
      <c r="X4" s="167"/>
      <c r="Y4" s="167"/>
      <c r="Z4" s="167"/>
    </row>
    <row r="5" spans="1:26" ht="15.75" x14ac:dyDescent="0.25">
      <c r="A5" s="167"/>
      <c r="B5" s="280"/>
      <c r="C5" s="280"/>
      <c r="D5" s="280"/>
      <c r="E5" s="306" t="s">
        <v>523</v>
      </c>
      <c r="F5" s="306" t="s">
        <v>275</v>
      </c>
      <c r="G5" s="306" t="s">
        <v>274</v>
      </c>
      <c r="H5" s="280"/>
      <c r="I5" s="167"/>
      <c r="J5" s="167"/>
      <c r="K5" s="167"/>
      <c r="L5" s="167"/>
      <c r="M5" s="167"/>
      <c r="N5" s="167"/>
      <c r="O5" s="167"/>
      <c r="P5" s="167"/>
      <c r="Q5" s="167"/>
      <c r="R5" s="167"/>
      <c r="S5" s="167"/>
      <c r="T5" s="167"/>
      <c r="U5" s="167"/>
      <c r="V5" s="167"/>
      <c r="W5" s="167"/>
      <c r="X5" s="167"/>
      <c r="Y5" s="167"/>
      <c r="Z5" s="167"/>
    </row>
    <row r="6" spans="1:26" ht="15.75" x14ac:dyDescent="0.25">
      <c r="A6" s="167"/>
      <c r="B6" s="275"/>
      <c r="C6" s="275"/>
      <c r="D6" s="275"/>
      <c r="E6" s="307"/>
      <c r="F6" s="307"/>
      <c r="G6" s="307"/>
      <c r="H6" s="275"/>
      <c r="I6" s="167"/>
      <c r="J6" s="167"/>
      <c r="K6" s="167"/>
      <c r="L6" s="167"/>
      <c r="M6" s="167"/>
      <c r="N6" s="167"/>
      <c r="O6" s="167"/>
      <c r="P6" s="167"/>
      <c r="Q6" s="167"/>
      <c r="R6" s="167"/>
      <c r="S6" s="167"/>
      <c r="T6" s="167"/>
      <c r="U6" s="167"/>
      <c r="V6" s="167"/>
      <c r="W6" s="167"/>
      <c r="X6" s="167"/>
      <c r="Y6" s="167"/>
      <c r="Z6" s="167"/>
    </row>
    <row r="7" spans="1:26" ht="15.75" x14ac:dyDescent="0.25">
      <c r="A7" s="167"/>
      <c r="B7" s="129">
        <v>1</v>
      </c>
      <c r="C7" s="130">
        <v>2</v>
      </c>
      <c r="D7" s="130">
        <v>3</v>
      </c>
      <c r="E7" s="130">
        <v>4</v>
      </c>
      <c r="F7" s="130">
        <v>5</v>
      </c>
      <c r="G7" s="130">
        <v>6</v>
      </c>
      <c r="H7" s="130">
        <v>6</v>
      </c>
      <c r="I7" s="167"/>
      <c r="J7" s="167"/>
      <c r="K7" s="167"/>
      <c r="L7" s="167"/>
      <c r="M7" s="167"/>
      <c r="N7" s="167"/>
      <c r="O7" s="167"/>
      <c r="P7" s="167"/>
      <c r="Q7" s="167"/>
      <c r="R7" s="167"/>
      <c r="S7" s="167"/>
      <c r="T7" s="167"/>
      <c r="U7" s="167"/>
      <c r="V7" s="167"/>
      <c r="W7" s="167"/>
      <c r="X7" s="167"/>
      <c r="Y7" s="167"/>
      <c r="Z7" s="167"/>
    </row>
    <row r="8" spans="1:26" ht="15.75" x14ac:dyDescent="0.25">
      <c r="A8" s="167"/>
      <c r="B8" s="204">
        <v>1</v>
      </c>
      <c r="C8" s="186"/>
      <c r="D8" s="186"/>
      <c r="E8" s="186"/>
      <c r="F8" s="186"/>
      <c r="G8" s="186"/>
      <c r="H8" s="186"/>
      <c r="I8" s="167"/>
      <c r="J8" s="167"/>
      <c r="K8" s="167"/>
      <c r="L8" s="167"/>
      <c r="M8" s="167"/>
      <c r="N8" s="167"/>
      <c r="O8" s="167"/>
      <c r="P8" s="167"/>
      <c r="Q8" s="167"/>
      <c r="R8" s="167"/>
      <c r="S8" s="167"/>
      <c r="T8" s="167"/>
      <c r="U8" s="167"/>
      <c r="V8" s="167"/>
      <c r="W8" s="167"/>
      <c r="X8" s="167"/>
      <c r="Y8" s="167"/>
      <c r="Z8" s="167"/>
    </row>
    <row r="9" spans="1:26" ht="15.75" x14ac:dyDescent="0.25">
      <c r="A9" s="167"/>
      <c r="B9" s="204">
        <v>2</v>
      </c>
      <c r="C9" s="186"/>
      <c r="D9" s="186"/>
      <c r="E9" s="186"/>
      <c r="F9" s="186"/>
      <c r="G9" s="186"/>
      <c r="H9" s="186"/>
      <c r="I9" s="167"/>
      <c r="J9" s="167"/>
      <c r="K9" s="167"/>
      <c r="L9" s="167"/>
      <c r="M9" s="167"/>
      <c r="N9" s="167"/>
      <c r="O9" s="167"/>
      <c r="P9" s="167"/>
      <c r="Q9" s="167"/>
      <c r="R9" s="167"/>
      <c r="S9" s="167"/>
      <c r="T9" s="167"/>
      <c r="U9" s="167"/>
      <c r="V9" s="167"/>
      <c r="W9" s="167"/>
      <c r="X9" s="167"/>
      <c r="Y9" s="167"/>
      <c r="Z9" s="167"/>
    </row>
    <row r="10" spans="1:26" ht="15.75" x14ac:dyDescent="0.25">
      <c r="A10" s="167"/>
      <c r="B10" s="204">
        <v>3</v>
      </c>
      <c r="C10" s="186"/>
      <c r="D10" s="186"/>
      <c r="E10" s="186"/>
      <c r="F10" s="186"/>
      <c r="G10" s="186"/>
      <c r="H10" s="186"/>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204">
        <v>4</v>
      </c>
      <c r="C11" s="186"/>
      <c r="D11" s="186"/>
      <c r="E11" s="186"/>
      <c r="F11" s="186"/>
      <c r="G11" s="186"/>
      <c r="H11" s="186"/>
      <c r="I11" s="167"/>
      <c r="J11" s="167"/>
      <c r="K11" s="167"/>
      <c r="L11" s="167"/>
      <c r="M11" s="167"/>
      <c r="N11" s="167"/>
      <c r="O11" s="167"/>
      <c r="P11" s="167"/>
      <c r="Q11" s="167"/>
      <c r="R11" s="167"/>
      <c r="S11" s="167"/>
      <c r="T11" s="167"/>
      <c r="U11" s="167"/>
      <c r="V11" s="167"/>
      <c r="W11" s="167"/>
      <c r="X11" s="167"/>
      <c r="Y11" s="167"/>
      <c r="Z11" s="167"/>
    </row>
    <row r="12" spans="1:26" ht="15.75" x14ac:dyDescent="0.25">
      <c r="A12" s="167"/>
      <c r="B12" s="204">
        <v>5</v>
      </c>
      <c r="C12" s="186"/>
      <c r="D12" s="186"/>
      <c r="E12" s="186"/>
      <c r="F12" s="186"/>
      <c r="G12" s="186"/>
      <c r="H12" s="186"/>
      <c r="I12" s="167"/>
      <c r="J12" s="167"/>
      <c r="K12" s="167"/>
      <c r="L12" s="167"/>
      <c r="M12" s="167"/>
      <c r="N12" s="167"/>
      <c r="O12" s="167"/>
      <c r="P12" s="167"/>
      <c r="Q12" s="167"/>
      <c r="R12" s="167"/>
      <c r="S12" s="167"/>
      <c r="T12" s="167"/>
      <c r="U12" s="167"/>
      <c r="V12" s="167"/>
      <c r="W12" s="167"/>
      <c r="X12" s="167"/>
      <c r="Y12" s="167"/>
      <c r="Z12" s="167"/>
    </row>
    <row r="13" spans="1:26" ht="15.75" x14ac:dyDescent="0.25">
      <c r="A13" s="167"/>
      <c r="B13" s="205" t="s">
        <v>281</v>
      </c>
      <c r="C13" s="200"/>
      <c r="D13" s="200"/>
      <c r="E13" s="200"/>
      <c r="F13" s="200"/>
      <c r="G13" s="200"/>
      <c r="H13" s="200"/>
      <c r="I13" s="167"/>
      <c r="J13" s="167"/>
      <c r="K13" s="167"/>
      <c r="L13" s="167"/>
      <c r="M13" s="167"/>
      <c r="N13" s="167"/>
      <c r="O13" s="167"/>
      <c r="P13" s="167"/>
      <c r="Q13" s="167"/>
      <c r="R13" s="167"/>
      <c r="S13" s="167"/>
      <c r="T13" s="167"/>
      <c r="U13" s="167"/>
      <c r="V13" s="167"/>
      <c r="W13" s="167"/>
      <c r="X13" s="167"/>
      <c r="Y13" s="167"/>
      <c r="Z13" s="167"/>
    </row>
    <row r="14" spans="1:26" ht="15.75" x14ac:dyDescent="0.25">
      <c r="A14" s="167"/>
      <c r="B14" s="311" t="s">
        <v>307</v>
      </c>
      <c r="C14" s="301"/>
      <c r="D14" s="278"/>
      <c r="E14" s="235">
        <f>COUNTIFS(C8:C13,"*",E8:E13,"V")</f>
        <v>0</v>
      </c>
      <c r="F14" s="235">
        <f>COUNTIFS(C8:C13,"*",F8:F13,"V")</f>
        <v>0</v>
      </c>
      <c r="G14" s="235">
        <f>COUNTIFS(C8:C13,"*",G8:G13,"V")</f>
        <v>0</v>
      </c>
      <c r="H14" s="237"/>
      <c r="I14" s="167"/>
      <c r="J14" s="167"/>
      <c r="K14" s="167"/>
      <c r="L14" s="167"/>
      <c r="M14" s="167"/>
      <c r="N14" s="167"/>
      <c r="O14" s="167"/>
      <c r="P14" s="167"/>
      <c r="Q14" s="167"/>
      <c r="R14" s="167"/>
      <c r="S14" s="167"/>
      <c r="T14" s="167"/>
      <c r="U14" s="167"/>
      <c r="V14" s="167"/>
      <c r="W14" s="167"/>
      <c r="X14" s="167"/>
      <c r="Y14" s="167"/>
      <c r="Z14" s="167"/>
    </row>
    <row r="15" spans="1:26" ht="15.75" x14ac:dyDescent="0.25">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9">
    <mergeCell ref="B14:D14"/>
    <mergeCell ref="B4:B6"/>
    <mergeCell ref="C4:C6"/>
    <mergeCell ref="E4:G4"/>
    <mergeCell ref="H4:H6"/>
    <mergeCell ref="E5:E6"/>
    <mergeCell ref="F5:F6"/>
    <mergeCell ref="G5:G6"/>
    <mergeCell ref="D4:D6"/>
  </mergeCell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1000"/>
  <sheetViews>
    <sheetView workbookViewId="0"/>
  </sheetViews>
  <sheetFormatPr defaultColWidth="11.25" defaultRowHeight="15" customHeight="1" x14ac:dyDescent="0.25"/>
  <cols>
    <col min="1" max="12" width="9.25" customWidth="1"/>
    <col min="13"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529</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46.5" customHeight="1" x14ac:dyDescent="0.25">
      <c r="A3" s="167"/>
      <c r="B3" s="274" t="s">
        <v>530</v>
      </c>
      <c r="C3" s="274" t="s">
        <v>531</v>
      </c>
      <c r="D3" s="276" t="s">
        <v>532</v>
      </c>
      <c r="E3" s="272"/>
      <c r="F3" s="272"/>
      <c r="G3" s="272"/>
      <c r="H3" s="273"/>
      <c r="I3" s="274" t="s">
        <v>533</v>
      </c>
      <c r="J3" s="298" t="s">
        <v>534</v>
      </c>
      <c r="K3" s="167"/>
      <c r="L3" s="167"/>
      <c r="M3" s="167"/>
      <c r="N3" s="167"/>
      <c r="O3" s="167"/>
      <c r="P3" s="167"/>
      <c r="Q3" s="167"/>
      <c r="R3" s="167"/>
      <c r="S3" s="167"/>
      <c r="T3" s="167"/>
      <c r="U3" s="167"/>
      <c r="V3" s="167"/>
      <c r="W3" s="167"/>
      <c r="X3" s="167"/>
      <c r="Y3" s="167"/>
      <c r="Z3" s="167"/>
    </row>
    <row r="4" spans="1:26" ht="15.75" x14ac:dyDescent="0.25">
      <c r="A4" s="167"/>
      <c r="B4" s="275"/>
      <c r="C4" s="275"/>
      <c r="D4" s="127" t="s">
        <v>535</v>
      </c>
      <c r="E4" s="127" t="s">
        <v>536</v>
      </c>
      <c r="F4" s="127" t="s">
        <v>537</v>
      </c>
      <c r="G4" s="127" t="s">
        <v>538</v>
      </c>
      <c r="H4" s="127" t="s">
        <v>539</v>
      </c>
      <c r="I4" s="275"/>
      <c r="J4" s="307"/>
      <c r="K4" s="167"/>
      <c r="L4" s="167"/>
      <c r="M4" s="167"/>
      <c r="N4" s="167"/>
      <c r="O4" s="167"/>
      <c r="P4" s="167"/>
      <c r="Q4" s="167"/>
      <c r="R4" s="167"/>
      <c r="S4" s="167"/>
      <c r="T4" s="167"/>
      <c r="U4" s="167"/>
      <c r="V4" s="167"/>
      <c r="W4" s="167"/>
      <c r="X4" s="167"/>
      <c r="Y4" s="167"/>
      <c r="Z4" s="167"/>
    </row>
    <row r="5" spans="1:26" ht="15.75" x14ac:dyDescent="0.25">
      <c r="A5" s="167"/>
      <c r="B5" s="129">
        <v>1</v>
      </c>
      <c r="C5" s="130">
        <v>2</v>
      </c>
      <c r="D5" s="130">
        <v>3</v>
      </c>
      <c r="E5" s="130">
        <v>4</v>
      </c>
      <c r="F5" s="130">
        <v>5</v>
      </c>
      <c r="G5" s="130">
        <v>6</v>
      </c>
      <c r="H5" s="130">
        <v>7</v>
      </c>
      <c r="I5" s="130">
        <v>8</v>
      </c>
      <c r="J5" s="130">
        <v>9</v>
      </c>
      <c r="K5" s="167"/>
      <c r="L5" s="167"/>
      <c r="M5" s="167"/>
      <c r="N5" s="167"/>
      <c r="O5" s="167"/>
      <c r="P5" s="167"/>
      <c r="Q5" s="167"/>
      <c r="R5" s="167"/>
      <c r="S5" s="167"/>
      <c r="T5" s="167"/>
      <c r="U5" s="167"/>
      <c r="V5" s="167"/>
      <c r="W5" s="167"/>
      <c r="X5" s="167"/>
      <c r="Y5" s="167"/>
      <c r="Z5" s="167"/>
    </row>
    <row r="6" spans="1:26" ht="15.75" x14ac:dyDescent="0.25">
      <c r="A6" s="167"/>
      <c r="B6" s="204" t="s">
        <v>302</v>
      </c>
      <c r="C6" s="186"/>
      <c r="D6" s="185"/>
      <c r="E6" s="185"/>
      <c r="F6" s="186"/>
      <c r="G6" s="186"/>
      <c r="H6" s="186"/>
      <c r="I6" s="186"/>
      <c r="J6" s="186"/>
      <c r="K6" s="167"/>
      <c r="L6" s="167"/>
      <c r="M6" s="167"/>
      <c r="N6" s="167"/>
      <c r="O6" s="167"/>
      <c r="P6" s="167"/>
      <c r="Q6" s="167"/>
      <c r="R6" s="167"/>
      <c r="S6" s="167"/>
      <c r="T6" s="167"/>
      <c r="U6" s="167"/>
      <c r="V6" s="167"/>
      <c r="W6" s="167"/>
      <c r="X6" s="167"/>
      <c r="Y6" s="167"/>
      <c r="Z6" s="167"/>
    </row>
    <row r="7" spans="1:26" ht="15.75" x14ac:dyDescent="0.25">
      <c r="A7" s="167"/>
      <c r="B7" s="204" t="s">
        <v>303</v>
      </c>
      <c r="C7" s="186"/>
      <c r="D7" s="185"/>
      <c r="E7" s="185"/>
      <c r="F7" s="185"/>
      <c r="G7" s="186"/>
      <c r="H7" s="186"/>
      <c r="I7" s="186"/>
      <c r="J7" s="186"/>
      <c r="K7" s="167"/>
      <c r="L7" s="167"/>
      <c r="M7" s="167"/>
      <c r="N7" s="167"/>
      <c r="O7" s="167"/>
      <c r="P7" s="167"/>
      <c r="Q7" s="167"/>
      <c r="R7" s="167"/>
      <c r="S7" s="167"/>
      <c r="T7" s="167"/>
      <c r="U7" s="167"/>
      <c r="V7" s="167"/>
      <c r="W7" s="167"/>
      <c r="X7" s="167"/>
      <c r="Y7" s="167"/>
      <c r="Z7" s="167"/>
    </row>
    <row r="8" spans="1:26" ht="15.75" x14ac:dyDescent="0.25">
      <c r="A8" s="167"/>
      <c r="B8" s="204" t="s">
        <v>304</v>
      </c>
      <c r="C8" s="186"/>
      <c r="D8" s="185"/>
      <c r="E8" s="185"/>
      <c r="F8" s="185"/>
      <c r="G8" s="185"/>
      <c r="H8" s="186"/>
      <c r="I8" s="186"/>
      <c r="J8" s="186"/>
      <c r="K8" s="167"/>
      <c r="L8" s="167"/>
      <c r="M8" s="167"/>
      <c r="N8" s="167"/>
      <c r="O8" s="167"/>
      <c r="P8" s="167"/>
      <c r="Q8" s="167"/>
      <c r="R8" s="167"/>
      <c r="S8" s="167"/>
      <c r="T8" s="167"/>
      <c r="U8" s="167"/>
      <c r="V8" s="167"/>
      <c r="W8" s="167"/>
      <c r="X8" s="167"/>
      <c r="Y8" s="167"/>
      <c r="Z8" s="167"/>
    </row>
    <row r="9" spans="1:26" ht="15.75" x14ac:dyDescent="0.25">
      <c r="A9" s="167"/>
      <c r="B9" s="167"/>
      <c r="C9" s="167"/>
      <c r="D9" s="167"/>
      <c r="E9" s="167"/>
      <c r="F9" s="167"/>
      <c r="G9" s="167"/>
      <c r="H9" s="167"/>
      <c r="I9" s="167"/>
      <c r="J9" s="167"/>
      <c r="K9" s="167"/>
      <c r="L9" s="167"/>
      <c r="M9" s="167"/>
      <c r="N9" s="167"/>
      <c r="O9" s="167"/>
      <c r="P9" s="167"/>
      <c r="Q9" s="167"/>
      <c r="R9" s="167"/>
      <c r="S9" s="167"/>
      <c r="T9" s="167"/>
      <c r="U9" s="167"/>
      <c r="V9" s="167"/>
      <c r="W9" s="167"/>
      <c r="X9" s="167"/>
      <c r="Y9" s="167"/>
      <c r="Z9" s="167"/>
    </row>
    <row r="10" spans="1:26" ht="15.75" x14ac:dyDescent="0.25">
      <c r="A10" s="167"/>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168" t="s">
        <v>540</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row>
    <row r="12" spans="1:26" ht="46.5" customHeight="1" x14ac:dyDescent="0.25">
      <c r="A12" s="167"/>
      <c r="B12" s="274" t="s">
        <v>530</v>
      </c>
      <c r="C12" s="274" t="s">
        <v>541</v>
      </c>
      <c r="D12" s="276" t="s">
        <v>532</v>
      </c>
      <c r="E12" s="272"/>
      <c r="F12" s="272"/>
      <c r="G12" s="272"/>
      <c r="H12" s="272"/>
      <c r="I12" s="272"/>
      <c r="J12" s="273"/>
      <c r="K12" s="274" t="s">
        <v>533</v>
      </c>
      <c r="L12" s="298" t="s">
        <v>534</v>
      </c>
      <c r="M12" s="167"/>
      <c r="N12" s="167"/>
      <c r="O12" s="167"/>
      <c r="P12" s="167"/>
      <c r="Q12" s="167"/>
      <c r="R12" s="167"/>
      <c r="S12" s="167"/>
      <c r="T12" s="167"/>
      <c r="U12" s="167"/>
      <c r="V12" s="167"/>
      <c r="W12" s="167"/>
      <c r="X12" s="167"/>
      <c r="Y12" s="167"/>
      <c r="Z12" s="167"/>
    </row>
    <row r="13" spans="1:26" ht="15.75" x14ac:dyDescent="0.25">
      <c r="A13" s="167"/>
      <c r="B13" s="275"/>
      <c r="C13" s="275"/>
      <c r="D13" s="127" t="s">
        <v>542</v>
      </c>
      <c r="E13" s="127" t="s">
        <v>543</v>
      </c>
      <c r="F13" s="127" t="s">
        <v>535</v>
      </c>
      <c r="G13" s="127" t="s">
        <v>536</v>
      </c>
      <c r="H13" s="127" t="s">
        <v>537</v>
      </c>
      <c r="I13" s="127" t="s">
        <v>538</v>
      </c>
      <c r="J13" s="127" t="s">
        <v>539</v>
      </c>
      <c r="K13" s="275"/>
      <c r="L13" s="307"/>
      <c r="M13" s="167"/>
      <c r="N13" s="167"/>
      <c r="O13" s="167"/>
      <c r="P13" s="167"/>
      <c r="Q13" s="167"/>
      <c r="R13" s="167"/>
      <c r="S13" s="167"/>
      <c r="T13" s="167"/>
      <c r="U13" s="167"/>
      <c r="V13" s="167"/>
      <c r="W13" s="167"/>
      <c r="X13" s="167"/>
      <c r="Y13" s="167"/>
      <c r="Z13" s="167"/>
    </row>
    <row r="14" spans="1:26" ht="15.75" x14ac:dyDescent="0.25">
      <c r="A14" s="167"/>
      <c r="B14" s="129">
        <v>1</v>
      </c>
      <c r="C14" s="130">
        <v>2</v>
      </c>
      <c r="D14" s="130">
        <v>3</v>
      </c>
      <c r="E14" s="130">
        <v>4</v>
      </c>
      <c r="F14" s="130">
        <v>5</v>
      </c>
      <c r="G14" s="130">
        <v>6</v>
      </c>
      <c r="H14" s="130">
        <v>7</v>
      </c>
      <c r="I14" s="130">
        <v>8</v>
      </c>
      <c r="J14" s="130">
        <v>9</v>
      </c>
      <c r="K14" s="130">
        <v>10</v>
      </c>
      <c r="L14" s="130">
        <v>11</v>
      </c>
      <c r="M14" s="167"/>
      <c r="N14" s="167"/>
      <c r="O14" s="167"/>
      <c r="P14" s="167"/>
      <c r="Q14" s="167"/>
      <c r="R14" s="167"/>
      <c r="S14" s="167"/>
      <c r="T14" s="167"/>
      <c r="U14" s="167"/>
      <c r="V14" s="167"/>
      <c r="W14" s="167"/>
      <c r="X14" s="167"/>
      <c r="Y14" s="167"/>
      <c r="Z14" s="167"/>
    </row>
    <row r="15" spans="1:26" ht="15.75" x14ac:dyDescent="0.25">
      <c r="A15" s="167"/>
      <c r="B15" s="204" t="s">
        <v>544</v>
      </c>
      <c r="C15" s="186"/>
      <c r="D15" s="185"/>
      <c r="E15" s="185"/>
      <c r="F15" s="185"/>
      <c r="G15" s="186"/>
      <c r="H15" s="186"/>
      <c r="I15" s="186"/>
      <c r="J15" s="186"/>
      <c r="K15" s="186">
        <f>SUM(G15:J15)</f>
        <v>0</v>
      </c>
      <c r="L15" s="186"/>
      <c r="M15" s="167"/>
      <c r="N15" s="167"/>
      <c r="O15" s="167"/>
      <c r="P15" s="167"/>
      <c r="Q15" s="167"/>
      <c r="R15" s="167"/>
      <c r="S15" s="167"/>
      <c r="T15" s="167"/>
      <c r="U15" s="167"/>
      <c r="V15" s="167"/>
      <c r="W15" s="167"/>
      <c r="X15" s="167"/>
      <c r="Y15" s="167"/>
      <c r="Z15" s="167"/>
    </row>
    <row r="16" spans="1:26" ht="15.75" x14ac:dyDescent="0.25">
      <c r="A16" s="167"/>
      <c r="B16" s="204" t="s">
        <v>545</v>
      </c>
      <c r="C16" s="186"/>
      <c r="D16" s="185"/>
      <c r="E16" s="185"/>
      <c r="F16" s="185"/>
      <c r="G16" s="185"/>
      <c r="H16" s="186"/>
      <c r="I16" s="186"/>
      <c r="J16" s="186"/>
      <c r="K16" s="186">
        <f>SUM(H16:J16)</f>
        <v>0</v>
      </c>
      <c r="L16" s="186"/>
      <c r="M16" s="167"/>
      <c r="N16" s="167"/>
      <c r="O16" s="167"/>
      <c r="P16" s="167"/>
      <c r="Q16" s="167"/>
      <c r="R16" s="167"/>
      <c r="S16" s="167"/>
      <c r="T16" s="167"/>
      <c r="U16" s="167"/>
      <c r="V16" s="167"/>
      <c r="W16" s="167"/>
      <c r="X16" s="167"/>
      <c r="Y16" s="167"/>
      <c r="Z16" s="167"/>
    </row>
    <row r="17" spans="1:26" ht="15.75" x14ac:dyDescent="0.25">
      <c r="A17" s="167"/>
      <c r="B17" s="204" t="s">
        <v>302</v>
      </c>
      <c r="C17" s="186"/>
      <c r="D17" s="185"/>
      <c r="E17" s="185"/>
      <c r="F17" s="185"/>
      <c r="G17" s="185"/>
      <c r="H17" s="185"/>
      <c r="I17" s="186"/>
      <c r="J17" s="186"/>
      <c r="K17" s="186">
        <f>SUM(I17:J17)</f>
        <v>0</v>
      </c>
      <c r="L17" s="186"/>
      <c r="M17" s="167"/>
      <c r="N17" s="167"/>
      <c r="O17" s="167"/>
      <c r="P17" s="167"/>
      <c r="Q17" s="167"/>
      <c r="R17" s="167"/>
      <c r="S17" s="167"/>
      <c r="T17" s="167"/>
      <c r="U17" s="167"/>
      <c r="V17" s="167"/>
      <c r="W17" s="167"/>
      <c r="X17" s="167"/>
      <c r="Y17" s="167"/>
      <c r="Z17" s="167"/>
    </row>
    <row r="18" spans="1:26" ht="15.75" x14ac:dyDescent="0.25">
      <c r="A18" s="167"/>
      <c r="B18" s="204" t="s">
        <v>303</v>
      </c>
      <c r="C18" s="186"/>
      <c r="D18" s="185"/>
      <c r="E18" s="185"/>
      <c r="F18" s="185"/>
      <c r="G18" s="185"/>
      <c r="H18" s="185"/>
      <c r="I18" s="185"/>
      <c r="J18" s="186"/>
      <c r="K18" s="186">
        <f>SUM(J18)</f>
        <v>0</v>
      </c>
      <c r="L18" s="186"/>
      <c r="M18" s="167"/>
      <c r="N18" s="167"/>
      <c r="O18" s="167"/>
      <c r="P18" s="167"/>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8" t="s">
        <v>546</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289" t="s">
        <v>530</v>
      </c>
      <c r="C22" s="274" t="s">
        <v>547</v>
      </c>
      <c r="D22" s="276" t="s">
        <v>532</v>
      </c>
      <c r="E22" s="272"/>
      <c r="F22" s="272"/>
      <c r="G22" s="273"/>
      <c r="H22" s="274" t="s">
        <v>548</v>
      </c>
      <c r="I22" s="274" t="s">
        <v>549</v>
      </c>
      <c r="J22" s="167"/>
      <c r="K22" s="167"/>
      <c r="L22" s="167"/>
      <c r="M22" s="167"/>
      <c r="N22" s="167"/>
      <c r="O22" s="167"/>
      <c r="P22" s="167"/>
      <c r="Q22" s="167"/>
      <c r="R22" s="167"/>
      <c r="S22" s="167"/>
      <c r="T22" s="167"/>
      <c r="U22" s="167"/>
      <c r="V22" s="167"/>
      <c r="W22" s="167"/>
      <c r="X22" s="167"/>
      <c r="Y22" s="167"/>
      <c r="Z22" s="167"/>
    </row>
    <row r="23" spans="1:26" ht="17.25" customHeight="1" x14ac:dyDescent="0.25">
      <c r="A23" s="167"/>
      <c r="B23" s="280"/>
      <c r="C23" s="280"/>
      <c r="D23" s="169" t="s">
        <v>550</v>
      </c>
      <c r="E23" s="169" t="s">
        <v>550</v>
      </c>
      <c r="F23" s="169" t="s">
        <v>550</v>
      </c>
      <c r="G23" s="169" t="s">
        <v>550</v>
      </c>
      <c r="H23" s="280"/>
      <c r="I23" s="280"/>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275"/>
      <c r="C24" s="275"/>
      <c r="D24" s="127" t="s">
        <v>303</v>
      </c>
      <c r="E24" s="127" t="s">
        <v>304</v>
      </c>
      <c r="F24" s="127" t="s">
        <v>305</v>
      </c>
      <c r="G24" s="127" t="s">
        <v>306</v>
      </c>
      <c r="H24" s="275"/>
      <c r="I24" s="275"/>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29">
        <v>1</v>
      </c>
      <c r="C25" s="130">
        <v>2</v>
      </c>
      <c r="D25" s="130">
        <v>3</v>
      </c>
      <c r="E25" s="130">
        <v>4</v>
      </c>
      <c r="F25" s="130">
        <v>5</v>
      </c>
      <c r="G25" s="130">
        <v>6</v>
      </c>
      <c r="H25" s="130">
        <v>7</v>
      </c>
      <c r="I25" s="130">
        <v>8</v>
      </c>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204" t="s">
        <v>303</v>
      </c>
      <c r="C26" s="186"/>
      <c r="D26" s="185"/>
      <c r="E26" s="186"/>
      <c r="F26" s="186"/>
      <c r="G26" s="186"/>
      <c r="H26" s="186">
        <f>SUM(E26:G26)</f>
        <v>0</v>
      </c>
      <c r="I26" s="186"/>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204" t="s">
        <v>304</v>
      </c>
      <c r="C27" s="186"/>
      <c r="D27" s="185"/>
      <c r="E27" s="185"/>
      <c r="F27" s="186"/>
      <c r="G27" s="186"/>
      <c r="H27" s="186">
        <f>SUM(F27:G27)</f>
        <v>0</v>
      </c>
      <c r="I27" s="186"/>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204" t="s">
        <v>305</v>
      </c>
      <c r="C28" s="186"/>
      <c r="D28" s="185"/>
      <c r="E28" s="185"/>
      <c r="F28" s="185"/>
      <c r="G28" s="186"/>
      <c r="H28" s="186">
        <f>SUM(G28)</f>
        <v>0</v>
      </c>
      <c r="I28" s="186"/>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8" t="s">
        <v>551</v>
      </c>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36" customHeight="1" x14ac:dyDescent="0.25">
      <c r="A32" s="167"/>
      <c r="B32" s="274" t="s">
        <v>530</v>
      </c>
      <c r="C32" s="274" t="s">
        <v>552</v>
      </c>
      <c r="D32" s="276" t="s">
        <v>532</v>
      </c>
      <c r="E32" s="272"/>
      <c r="F32" s="272"/>
      <c r="G32" s="272"/>
      <c r="H32" s="272"/>
      <c r="I32" s="272"/>
      <c r="J32" s="273"/>
      <c r="K32" s="274" t="s">
        <v>548</v>
      </c>
      <c r="L32" s="125" t="s">
        <v>534</v>
      </c>
      <c r="M32" s="167"/>
      <c r="N32" s="167"/>
      <c r="O32" s="167"/>
      <c r="P32" s="167"/>
      <c r="Q32" s="167"/>
      <c r="R32" s="167"/>
      <c r="S32" s="167"/>
      <c r="T32" s="167"/>
      <c r="U32" s="167"/>
      <c r="V32" s="167"/>
      <c r="W32" s="167"/>
      <c r="X32" s="167"/>
      <c r="Y32" s="167"/>
      <c r="Z32" s="167"/>
    </row>
    <row r="33" spans="1:26" ht="13.5" customHeight="1" x14ac:dyDescent="0.25">
      <c r="A33" s="167"/>
      <c r="B33" s="275"/>
      <c r="C33" s="275"/>
      <c r="D33" s="127" t="s">
        <v>542</v>
      </c>
      <c r="E33" s="127" t="s">
        <v>543</v>
      </c>
      <c r="F33" s="127" t="s">
        <v>535</v>
      </c>
      <c r="G33" s="127" t="s">
        <v>536</v>
      </c>
      <c r="H33" s="127" t="s">
        <v>537</v>
      </c>
      <c r="I33" s="127" t="s">
        <v>538</v>
      </c>
      <c r="J33" s="127" t="s">
        <v>539</v>
      </c>
      <c r="K33" s="275"/>
      <c r="L33" s="127"/>
      <c r="M33" s="167"/>
      <c r="N33" s="167"/>
      <c r="O33" s="167"/>
      <c r="P33" s="167"/>
      <c r="Q33" s="167"/>
      <c r="R33" s="167"/>
      <c r="S33" s="167"/>
      <c r="T33" s="167"/>
      <c r="U33" s="167"/>
      <c r="V33" s="167"/>
      <c r="W33" s="167"/>
      <c r="X33" s="167"/>
      <c r="Y33" s="167"/>
      <c r="Z33" s="167"/>
    </row>
    <row r="34" spans="1:26" ht="15.75" customHeight="1" x14ac:dyDescent="0.25">
      <c r="A34" s="167"/>
      <c r="B34" s="129">
        <v>1</v>
      </c>
      <c r="C34" s="130">
        <v>2</v>
      </c>
      <c r="D34" s="130">
        <v>3</v>
      </c>
      <c r="E34" s="130">
        <v>4</v>
      </c>
      <c r="F34" s="130">
        <v>5</v>
      </c>
      <c r="G34" s="130">
        <v>6</v>
      </c>
      <c r="H34" s="130">
        <v>7</v>
      </c>
      <c r="I34" s="130">
        <v>8</v>
      </c>
      <c r="J34" s="130">
        <v>9</v>
      </c>
      <c r="K34" s="130">
        <v>10</v>
      </c>
      <c r="L34" s="130">
        <v>11</v>
      </c>
      <c r="M34" s="167"/>
      <c r="N34" s="167"/>
      <c r="O34" s="167"/>
      <c r="P34" s="167"/>
      <c r="Q34" s="167"/>
      <c r="R34" s="167"/>
      <c r="S34" s="167"/>
      <c r="T34" s="167"/>
      <c r="U34" s="167"/>
      <c r="V34" s="167"/>
      <c r="W34" s="167"/>
      <c r="X34" s="167"/>
      <c r="Y34" s="167"/>
      <c r="Z34" s="167"/>
    </row>
    <row r="35" spans="1:26" ht="15.75" customHeight="1" x14ac:dyDescent="0.25">
      <c r="A35" s="167"/>
      <c r="B35" s="204" t="s">
        <v>544</v>
      </c>
      <c r="C35" s="186"/>
      <c r="D35" s="185"/>
      <c r="E35" s="185"/>
      <c r="F35" s="186"/>
      <c r="G35" s="186"/>
      <c r="H35" s="186"/>
      <c r="I35" s="186"/>
      <c r="J35" s="186"/>
      <c r="K35" s="186">
        <f>SUM(F35:J35)</f>
        <v>0</v>
      </c>
      <c r="L35" s="186"/>
      <c r="M35" s="167"/>
      <c r="N35" s="167"/>
      <c r="O35" s="167"/>
      <c r="P35" s="167"/>
      <c r="Q35" s="167"/>
      <c r="R35" s="167"/>
      <c r="S35" s="167"/>
      <c r="T35" s="167"/>
      <c r="U35" s="167"/>
      <c r="V35" s="167"/>
      <c r="W35" s="167"/>
      <c r="X35" s="167"/>
      <c r="Y35" s="167"/>
      <c r="Z35" s="167"/>
    </row>
    <row r="36" spans="1:26" ht="15.75" customHeight="1" x14ac:dyDescent="0.25">
      <c r="A36" s="167"/>
      <c r="B36" s="204" t="s">
        <v>545</v>
      </c>
      <c r="C36" s="186"/>
      <c r="D36" s="185"/>
      <c r="E36" s="185"/>
      <c r="F36" s="185"/>
      <c r="G36" s="186"/>
      <c r="H36" s="186"/>
      <c r="I36" s="186"/>
      <c r="J36" s="186"/>
      <c r="K36" s="186">
        <f>SUM(G36:J36)</f>
        <v>0</v>
      </c>
      <c r="L36" s="186"/>
      <c r="M36" s="167"/>
      <c r="N36" s="167"/>
      <c r="O36" s="167"/>
      <c r="P36" s="167"/>
      <c r="Q36" s="167"/>
      <c r="R36" s="167"/>
      <c r="S36" s="167"/>
      <c r="T36" s="167"/>
      <c r="U36" s="167"/>
      <c r="V36" s="167"/>
      <c r="W36" s="167"/>
      <c r="X36" s="167"/>
      <c r="Y36" s="167"/>
      <c r="Z36" s="167"/>
    </row>
    <row r="37" spans="1:26" ht="15.75" customHeight="1" x14ac:dyDescent="0.25">
      <c r="A37" s="167"/>
      <c r="B37" s="204" t="s">
        <v>302</v>
      </c>
      <c r="C37" s="186"/>
      <c r="D37" s="185"/>
      <c r="E37" s="185"/>
      <c r="F37" s="185"/>
      <c r="G37" s="185"/>
      <c r="H37" s="186"/>
      <c r="I37" s="186"/>
      <c r="J37" s="186"/>
      <c r="K37" s="186">
        <f>SUM(H37:J37)</f>
        <v>0</v>
      </c>
      <c r="L37" s="186"/>
      <c r="M37" s="167"/>
      <c r="N37" s="167"/>
      <c r="O37" s="167"/>
      <c r="P37" s="167"/>
      <c r="Q37" s="167"/>
      <c r="R37" s="167"/>
      <c r="S37" s="167"/>
      <c r="T37" s="167"/>
      <c r="U37" s="167"/>
      <c r="V37" s="167"/>
      <c r="W37" s="167"/>
      <c r="X37" s="167"/>
      <c r="Y37" s="167"/>
      <c r="Z37" s="167"/>
    </row>
    <row r="38" spans="1:26" ht="15.75" customHeight="1" x14ac:dyDescent="0.25">
      <c r="A38" s="167"/>
      <c r="B38" s="204" t="s">
        <v>303</v>
      </c>
      <c r="C38" s="186"/>
      <c r="D38" s="185"/>
      <c r="E38" s="185"/>
      <c r="F38" s="185"/>
      <c r="G38" s="185"/>
      <c r="H38" s="185"/>
      <c r="I38" s="186"/>
      <c r="J38" s="186"/>
      <c r="K38" s="186">
        <f>SUM(I38:J38)</f>
        <v>0</v>
      </c>
      <c r="L38" s="186"/>
      <c r="M38" s="167"/>
      <c r="N38" s="167"/>
      <c r="O38" s="167"/>
      <c r="P38" s="167"/>
      <c r="Q38" s="167"/>
      <c r="R38" s="167"/>
      <c r="S38" s="167"/>
      <c r="T38" s="167"/>
      <c r="U38" s="167"/>
      <c r="V38" s="167"/>
      <c r="W38" s="167"/>
      <c r="X38" s="167"/>
      <c r="Y38" s="167"/>
      <c r="Z38" s="167"/>
    </row>
    <row r="39" spans="1:26" ht="15.75" customHeight="1" x14ac:dyDescent="0.25">
      <c r="A39" s="167"/>
      <c r="B39" s="204" t="s">
        <v>304</v>
      </c>
      <c r="C39" s="186"/>
      <c r="D39" s="185"/>
      <c r="E39" s="185"/>
      <c r="F39" s="185"/>
      <c r="G39" s="185"/>
      <c r="H39" s="185"/>
      <c r="I39" s="185"/>
      <c r="J39" s="186"/>
      <c r="K39" s="186">
        <f>SUM(J39)</f>
        <v>0</v>
      </c>
      <c r="L39" s="186"/>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row>
    <row r="222" spans="1:26" ht="15.75" customHeight="1" x14ac:dyDescent="0.25">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row>
    <row r="223" spans="1:26" ht="15.75" customHeight="1" x14ac:dyDescent="0.25">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row>
    <row r="224" spans="1:26" ht="15.75" customHeight="1" x14ac:dyDescent="0.25">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row>
    <row r="225" spans="1:26" ht="15.75" customHeight="1" x14ac:dyDescent="0.25">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row>
    <row r="226" spans="1:26" ht="15.75" customHeight="1" x14ac:dyDescent="0.25">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row>
    <row r="227" spans="1:26" ht="15.75" customHeight="1" x14ac:dyDescent="0.25">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row>
    <row r="228" spans="1:26" ht="15.75" customHeight="1" x14ac:dyDescent="0.25">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row>
    <row r="229" spans="1:26" ht="15.75" customHeight="1" x14ac:dyDescent="0.25">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row>
    <row r="230" spans="1:26" ht="15.75" customHeight="1" x14ac:dyDescent="0.25">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row>
    <row r="231" spans="1:26" ht="15.75" customHeight="1" x14ac:dyDescent="0.25">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row>
    <row r="232" spans="1:26" ht="15.75" customHeight="1" x14ac:dyDescent="0.25">
      <c r="A232" s="167"/>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row>
    <row r="233" spans="1:26" ht="15.75" customHeight="1" x14ac:dyDescent="0.25">
      <c r="A233" s="167"/>
      <c r="B233" s="167"/>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row>
    <row r="234" spans="1:26" ht="15.75" customHeight="1" x14ac:dyDescent="0.25">
      <c r="A234" s="167"/>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row>
    <row r="235" spans="1:26" ht="15.75" customHeight="1" x14ac:dyDescent="0.25">
      <c r="A235" s="167"/>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row>
    <row r="236" spans="1:26" ht="15.75" customHeight="1" x14ac:dyDescent="0.25">
      <c r="A236" s="167"/>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row>
    <row r="237" spans="1:26" ht="15.75" customHeight="1" x14ac:dyDescent="0.25">
      <c r="A237" s="167"/>
      <c r="B237" s="167"/>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row>
    <row r="238" spans="1:26" ht="15.75" customHeight="1" x14ac:dyDescent="0.25">
      <c r="A238" s="167"/>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row>
    <row r="239" spans="1:26" ht="15.75" customHeight="1" x14ac:dyDescent="0.25">
      <c r="A239" s="167"/>
      <c r="B239" s="167"/>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row>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9">
    <mergeCell ref="D32:J32"/>
    <mergeCell ref="K32:K33"/>
    <mergeCell ref="B22:B24"/>
    <mergeCell ref="C22:C24"/>
    <mergeCell ref="D22:G22"/>
    <mergeCell ref="H22:H24"/>
    <mergeCell ref="I22:I24"/>
    <mergeCell ref="B32:B33"/>
    <mergeCell ref="C32:C33"/>
    <mergeCell ref="D12:J12"/>
    <mergeCell ref="K12:K13"/>
    <mergeCell ref="L12:L13"/>
    <mergeCell ref="B3:B4"/>
    <mergeCell ref="C3:C4"/>
    <mergeCell ref="D3:H3"/>
    <mergeCell ref="I3:I4"/>
    <mergeCell ref="J3:J4"/>
    <mergeCell ref="B12:B13"/>
    <mergeCell ref="C12:C13"/>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1000"/>
  <sheetViews>
    <sheetView workbookViewId="0"/>
  </sheetViews>
  <sheetFormatPr defaultColWidth="11.25" defaultRowHeight="15" customHeight="1" x14ac:dyDescent="0.25"/>
  <cols>
    <col min="1" max="8" width="9.25" customWidth="1"/>
    <col min="9"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553</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36" customHeight="1" x14ac:dyDescent="0.25">
      <c r="A3" s="167"/>
      <c r="B3" s="334" t="s">
        <v>554</v>
      </c>
      <c r="C3" s="334" t="s">
        <v>513</v>
      </c>
      <c r="D3" s="334" t="s">
        <v>555</v>
      </c>
      <c r="E3" s="334" t="s">
        <v>556</v>
      </c>
      <c r="F3" s="335" t="s">
        <v>557</v>
      </c>
      <c r="G3" s="285"/>
      <c r="H3" s="282"/>
      <c r="I3" s="167"/>
      <c r="J3" s="167"/>
      <c r="K3" s="167"/>
      <c r="L3" s="167"/>
      <c r="M3" s="167"/>
      <c r="N3" s="167"/>
      <c r="O3" s="167"/>
      <c r="P3" s="167"/>
      <c r="Q3" s="167"/>
      <c r="R3" s="167"/>
      <c r="S3" s="167"/>
      <c r="T3" s="167"/>
      <c r="U3" s="167"/>
      <c r="V3" s="167"/>
      <c r="W3" s="167"/>
      <c r="X3" s="167"/>
      <c r="Y3" s="167"/>
      <c r="Z3" s="167"/>
    </row>
    <row r="4" spans="1:26" ht="15.75" x14ac:dyDescent="0.25">
      <c r="A4" s="167"/>
      <c r="B4" s="280"/>
      <c r="C4" s="280"/>
      <c r="D4" s="280"/>
      <c r="E4" s="280"/>
      <c r="F4" s="283"/>
      <c r="G4" s="286"/>
      <c r="H4" s="284"/>
      <c r="I4" s="167"/>
      <c r="J4" s="167"/>
      <c r="K4" s="167"/>
      <c r="L4" s="167"/>
      <c r="M4" s="167"/>
      <c r="N4" s="167"/>
      <c r="O4" s="167"/>
      <c r="P4" s="167"/>
      <c r="Q4" s="167"/>
      <c r="R4" s="167"/>
      <c r="S4" s="167"/>
      <c r="T4" s="167"/>
      <c r="U4" s="167"/>
      <c r="V4" s="167"/>
      <c r="W4" s="167"/>
      <c r="X4" s="167"/>
      <c r="Y4" s="167"/>
      <c r="Z4" s="167"/>
    </row>
    <row r="5" spans="1:26" ht="15.75" x14ac:dyDescent="0.25">
      <c r="A5" s="167"/>
      <c r="B5" s="280"/>
      <c r="C5" s="280"/>
      <c r="D5" s="280"/>
      <c r="E5" s="280"/>
      <c r="F5" s="242" t="s">
        <v>558</v>
      </c>
      <c r="G5" s="242" t="s">
        <v>559</v>
      </c>
      <c r="H5" s="242" t="s">
        <v>560</v>
      </c>
      <c r="I5" s="167"/>
      <c r="J5" s="167"/>
      <c r="K5" s="167"/>
      <c r="L5" s="167"/>
      <c r="M5" s="167"/>
      <c r="N5" s="167"/>
      <c r="O5" s="167"/>
      <c r="P5" s="167"/>
      <c r="Q5" s="167"/>
      <c r="R5" s="167"/>
      <c r="S5" s="167"/>
      <c r="T5" s="167"/>
      <c r="U5" s="167"/>
      <c r="V5" s="167"/>
      <c r="W5" s="167"/>
      <c r="X5" s="167"/>
      <c r="Y5" s="167"/>
      <c r="Z5" s="167"/>
    </row>
    <row r="6" spans="1:26" ht="15.75" x14ac:dyDescent="0.25">
      <c r="A6" s="167"/>
      <c r="B6" s="313"/>
      <c r="C6" s="313"/>
      <c r="D6" s="313"/>
      <c r="E6" s="313"/>
      <c r="F6" s="243" t="s">
        <v>561</v>
      </c>
      <c r="G6" s="243" t="s">
        <v>562</v>
      </c>
      <c r="H6" s="243" t="s">
        <v>561</v>
      </c>
      <c r="I6" s="167"/>
      <c r="J6" s="167"/>
      <c r="K6" s="167"/>
      <c r="L6" s="167"/>
      <c r="M6" s="167"/>
      <c r="N6" s="167"/>
      <c r="O6" s="167"/>
      <c r="P6" s="167"/>
      <c r="Q6" s="167"/>
      <c r="R6" s="167"/>
      <c r="S6" s="167"/>
      <c r="T6" s="167"/>
      <c r="U6" s="167"/>
      <c r="V6" s="167"/>
      <c r="W6" s="167"/>
      <c r="X6" s="167"/>
      <c r="Y6" s="167"/>
      <c r="Z6" s="167"/>
    </row>
    <row r="7" spans="1:26" ht="15.75" x14ac:dyDescent="0.25">
      <c r="A7" s="167"/>
      <c r="B7" s="129">
        <v>1</v>
      </c>
      <c r="C7" s="130">
        <v>2</v>
      </c>
      <c r="D7" s="130">
        <v>3</v>
      </c>
      <c r="E7" s="130">
        <v>4</v>
      </c>
      <c r="F7" s="130">
        <v>5</v>
      </c>
      <c r="G7" s="130">
        <v>6</v>
      </c>
      <c r="H7" s="130">
        <v>7</v>
      </c>
      <c r="I7" s="167"/>
      <c r="J7" s="167"/>
      <c r="K7" s="167"/>
      <c r="L7" s="167"/>
      <c r="M7" s="167"/>
      <c r="N7" s="167"/>
      <c r="O7" s="167"/>
      <c r="P7" s="167"/>
      <c r="Q7" s="167"/>
      <c r="R7" s="167"/>
      <c r="S7" s="167"/>
      <c r="T7" s="167"/>
      <c r="U7" s="167"/>
      <c r="V7" s="167"/>
      <c r="W7" s="167"/>
      <c r="X7" s="167"/>
      <c r="Y7" s="167"/>
      <c r="Z7" s="167"/>
    </row>
    <row r="8" spans="1:26" ht="15.75" x14ac:dyDescent="0.25">
      <c r="A8" s="167"/>
      <c r="B8" s="204" t="s">
        <v>302</v>
      </c>
      <c r="C8" s="186"/>
      <c r="D8" s="186"/>
      <c r="E8" s="186"/>
      <c r="F8" s="186"/>
      <c r="G8" s="186"/>
      <c r="H8" s="186"/>
      <c r="I8" s="167"/>
      <c r="J8" s="167"/>
      <c r="K8" s="167"/>
      <c r="L8" s="167"/>
      <c r="M8" s="167"/>
      <c r="N8" s="167"/>
      <c r="O8" s="167"/>
      <c r="P8" s="167"/>
      <c r="Q8" s="167"/>
      <c r="R8" s="167"/>
      <c r="S8" s="167"/>
      <c r="T8" s="167"/>
      <c r="U8" s="167"/>
      <c r="V8" s="167"/>
      <c r="W8" s="167"/>
      <c r="X8" s="167"/>
      <c r="Y8" s="167"/>
      <c r="Z8" s="167"/>
    </row>
    <row r="9" spans="1:26" ht="15.75" x14ac:dyDescent="0.25">
      <c r="A9" s="167"/>
      <c r="B9" s="204" t="s">
        <v>303</v>
      </c>
      <c r="C9" s="186"/>
      <c r="D9" s="186"/>
      <c r="E9" s="186"/>
      <c r="F9" s="186"/>
      <c r="G9" s="186"/>
      <c r="H9" s="186"/>
      <c r="I9" s="167"/>
      <c r="J9" s="167"/>
      <c r="K9" s="167"/>
      <c r="L9" s="167"/>
      <c r="M9" s="167"/>
      <c r="N9" s="167"/>
      <c r="O9" s="167"/>
      <c r="P9" s="167"/>
      <c r="Q9" s="167"/>
      <c r="R9" s="167"/>
      <c r="S9" s="167"/>
      <c r="T9" s="167"/>
      <c r="U9" s="167"/>
      <c r="V9" s="167"/>
      <c r="W9" s="167"/>
      <c r="X9" s="167"/>
      <c r="Y9" s="167"/>
      <c r="Z9" s="167"/>
    </row>
    <row r="10" spans="1:26" ht="15.75" x14ac:dyDescent="0.25">
      <c r="A10" s="167"/>
      <c r="B10" s="204" t="s">
        <v>304</v>
      </c>
      <c r="C10" s="186"/>
      <c r="D10" s="186"/>
      <c r="E10" s="186"/>
      <c r="F10" s="186"/>
      <c r="G10" s="186"/>
      <c r="H10" s="186"/>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row>
    <row r="12" spans="1:26" ht="15.75" x14ac:dyDescent="0.25">
      <c r="A12" s="167"/>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row>
    <row r="13" spans="1:26" ht="15.75" x14ac:dyDescent="0.25">
      <c r="A13" s="167"/>
      <c r="B13" s="168" t="s">
        <v>563</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row>
    <row r="14" spans="1:26" ht="15.75" customHeight="1" x14ac:dyDescent="0.25">
      <c r="A14" s="167"/>
      <c r="B14" s="334" t="s">
        <v>554</v>
      </c>
      <c r="C14" s="334" t="s">
        <v>513</v>
      </c>
      <c r="D14" s="334" t="s">
        <v>555</v>
      </c>
      <c r="E14" s="335" t="s">
        <v>564</v>
      </c>
      <c r="F14" s="285"/>
      <c r="G14" s="282"/>
      <c r="H14" s="167"/>
      <c r="I14" s="167"/>
      <c r="J14" s="167"/>
      <c r="K14" s="167"/>
      <c r="L14" s="167"/>
      <c r="M14" s="167"/>
      <c r="N14" s="167"/>
      <c r="O14" s="167"/>
      <c r="P14" s="167"/>
      <c r="Q14" s="167"/>
      <c r="R14" s="167"/>
      <c r="S14" s="167"/>
      <c r="T14" s="167"/>
      <c r="U14" s="167"/>
      <c r="V14" s="167"/>
      <c r="W14" s="167"/>
      <c r="X14" s="167"/>
      <c r="Y14" s="167"/>
      <c r="Z14" s="167"/>
    </row>
    <row r="15" spans="1:26" ht="27" customHeight="1" x14ac:dyDescent="0.25">
      <c r="A15" s="167"/>
      <c r="B15" s="280"/>
      <c r="C15" s="280"/>
      <c r="D15" s="280"/>
      <c r="E15" s="283"/>
      <c r="F15" s="286"/>
      <c r="G15" s="284"/>
      <c r="H15" s="167"/>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280"/>
      <c r="C16" s="280"/>
      <c r="D16" s="280"/>
      <c r="E16" s="242" t="s">
        <v>565</v>
      </c>
      <c r="F16" s="242" t="s">
        <v>566</v>
      </c>
      <c r="G16" s="242" t="s">
        <v>567</v>
      </c>
      <c r="H16" s="167"/>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313"/>
      <c r="C17" s="313"/>
      <c r="D17" s="313"/>
      <c r="E17" s="243" t="s">
        <v>561</v>
      </c>
      <c r="F17" s="243" t="s">
        <v>568</v>
      </c>
      <c r="G17" s="243" t="s">
        <v>561</v>
      </c>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29">
        <v>1</v>
      </c>
      <c r="C18" s="130">
        <v>2</v>
      </c>
      <c r="D18" s="130">
        <v>3</v>
      </c>
      <c r="E18" s="130">
        <v>4</v>
      </c>
      <c r="F18" s="130">
        <v>5</v>
      </c>
      <c r="G18" s="130">
        <v>6</v>
      </c>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204" t="s">
        <v>302</v>
      </c>
      <c r="C19" s="186"/>
      <c r="D19" s="186"/>
      <c r="E19" s="186"/>
      <c r="F19" s="186"/>
      <c r="G19" s="186"/>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204" t="s">
        <v>303</v>
      </c>
      <c r="C20" s="186"/>
      <c r="D20" s="186"/>
      <c r="E20" s="186"/>
      <c r="F20" s="186"/>
      <c r="G20" s="186"/>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204" t="s">
        <v>304</v>
      </c>
      <c r="C21" s="186"/>
      <c r="D21" s="186"/>
      <c r="E21" s="186"/>
      <c r="F21" s="186"/>
      <c r="G21" s="186"/>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8" t="s">
        <v>569</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25.5" customHeight="1" x14ac:dyDescent="0.25">
      <c r="A25" s="167"/>
      <c r="B25" s="334" t="s">
        <v>554</v>
      </c>
      <c r="C25" s="334" t="s">
        <v>513</v>
      </c>
      <c r="D25" s="334" t="s">
        <v>555</v>
      </c>
      <c r="E25" s="336" t="s">
        <v>570</v>
      </c>
      <c r="F25" s="309"/>
      <c r="G25" s="310"/>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280"/>
      <c r="C26" s="280"/>
      <c r="D26" s="280"/>
      <c r="E26" s="337" t="s">
        <v>571</v>
      </c>
      <c r="F26" s="305"/>
      <c r="G26" s="294"/>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280"/>
      <c r="C27" s="280"/>
      <c r="D27" s="280"/>
      <c r="E27" s="242" t="s">
        <v>558</v>
      </c>
      <c r="F27" s="242" t="s">
        <v>559</v>
      </c>
      <c r="G27" s="242" t="s">
        <v>560</v>
      </c>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313"/>
      <c r="C28" s="313"/>
      <c r="D28" s="313"/>
      <c r="E28" s="243" t="s">
        <v>561</v>
      </c>
      <c r="F28" s="243" t="s">
        <v>562</v>
      </c>
      <c r="G28" s="243" t="s">
        <v>561</v>
      </c>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29">
        <v>1</v>
      </c>
      <c r="C29" s="130">
        <v>2</v>
      </c>
      <c r="D29" s="130">
        <v>3</v>
      </c>
      <c r="E29" s="130">
        <v>4</v>
      </c>
      <c r="F29" s="130">
        <v>5</v>
      </c>
      <c r="G29" s="130">
        <v>6</v>
      </c>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204" t="s">
        <v>302</v>
      </c>
      <c r="C30" s="186"/>
      <c r="D30" s="186"/>
      <c r="E30" s="186"/>
      <c r="F30" s="186"/>
      <c r="G30" s="186"/>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204" t="s">
        <v>303</v>
      </c>
      <c r="C31" s="186"/>
      <c r="D31" s="186"/>
      <c r="E31" s="186"/>
      <c r="F31" s="186"/>
      <c r="G31" s="186"/>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204" t="s">
        <v>304</v>
      </c>
      <c r="C32" s="186"/>
      <c r="D32" s="186"/>
      <c r="E32" s="186"/>
      <c r="F32" s="186"/>
      <c r="G32" s="186"/>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row>
    <row r="222" spans="1:26" ht="15.75" customHeight="1" x14ac:dyDescent="0.25">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row>
    <row r="223" spans="1:26" ht="15.75" customHeight="1" x14ac:dyDescent="0.25">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row>
    <row r="224" spans="1:26" ht="15.75" customHeight="1" x14ac:dyDescent="0.25">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row>
    <row r="225" spans="1:26" ht="15.75" customHeight="1" x14ac:dyDescent="0.25">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row>
    <row r="226" spans="1:26" ht="15.75" customHeight="1" x14ac:dyDescent="0.25">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row>
    <row r="227" spans="1:26" ht="15.75" customHeight="1" x14ac:dyDescent="0.25">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row>
    <row r="228" spans="1:26" ht="15.75" customHeight="1" x14ac:dyDescent="0.25">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row>
    <row r="229" spans="1:26" ht="15.75" customHeight="1" x14ac:dyDescent="0.25">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row>
    <row r="230" spans="1:26" ht="15.75" customHeight="1" x14ac:dyDescent="0.25">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row>
    <row r="231" spans="1:26" ht="15.75" customHeight="1" x14ac:dyDescent="0.25">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row>
    <row r="232" spans="1:26" ht="15.75" customHeight="1" x14ac:dyDescent="0.25">
      <c r="A232" s="167"/>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row>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4">
    <mergeCell ref="B3:B6"/>
    <mergeCell ref="C3:C6"/>
    <mergeCell ref="D3:D6"/>
    <mergeCell ref="E3:E6"/>
    <mergeCell ref="F3:H4"/>
    <mergeCell ref="D14:D17"/>
    <mergeCell ref="E14:G15"/>
    <mergeCell ref="B25:B28"/>
    <mergeCell ref="C25:C28"/>
    <mergeCell ref="D25:D28"/>
    <mergeCell ref="E25:G25"/>
    <mergeCell ref="E26:G26"/>
    <mergeCell ref="B14:B17"/>
    <mergeCell ref="C14:C17"/>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Z1000"/>
  <sheetViews>
    <sheetView workbookViewId="0"/>
  </sheetViews>
  <sheetFormatPr defaultColWidth="11.25" defaultRowHeight="15" customHeight="1" x14ac:dyDescent="0.25"/>
  <cols>
    <col min="1" max="1" width="9.25" customWidth="1"/>
    <col min="2" max="2" width="16.75" customWidth="1"/>
    <col min="3" max="7" width="9.25" customWidth="1"/>
    <col min="8"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572</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16.5" customHeight="1" x14ac:dyDescent="0.25">
      <c r="A4" s="167"/>
      <c r="B4" s="334" t="s">
        <v>554</v>
      </c>
      <c r="C4" s="334" t="s">
        <v>513</v>
      </c>
      <c r="D4" s="334" t="s">
        <v>555</v>
      </c>
      <c r="E4" s="335" t="s">
        <v>573</v>
      </c>
      <c r="F4" s="285"/>
      <c r="G4" s="282"/>
      <c r="H4" s="167"/>
      <c r="I4" s="167"/>
      <c r="J4" s="167"/>
      <c r="K4" s="167"/>
      <c r="L4" s="167"/>
      <c r="M4" s="167"/>
      <c r="N4" s="167"/>
      <c r="O4" s="167"/>
      <c r="P4" s="167"/>
      <c r="Q4" s="167"/>
      <c r="R4" s="167"/>
      <c r="S4" s="167"/>
      <c r="T4" s="167"/>
      <c r="U4" s="167"/>
      <c r="V4" s="167"/>
      <c r="W4" s="167"/>
      <c r="X4" s="167"/>
      <c r="Y4" s="167"/>
      <c r="Z4" s="167"/>
    </row>
    <row r="5" spans="1:26" ht="15.75" x14ac:dyDescent="0.25">
      <c r="A5" s="167"/>
      <c r="B5" s="280"/>
      <c r="C5" s="280"/>
      <c r="D5" s="280"/>
      <c r="E5" s="283"/>
      <c r="F5" s="286"/>
      <c r="G5" s="284"/>
      <c r="H5" s="167"/>
      <c r="I5" s="167"/>
      <c r="J5" s="167"/>
      <c r="K5" s="167"/>
      <c r="L5" s="167"/>
      <c r="M5" s="167"/>
      <c r="N5" s="167"/>
      <c r="O5" s="167"/>
      <c r="P5" s="167"/>
      <c r="Q5" s="167"/>
      <c r="R5" s="167"/>
      <c r="S5" s="167"/>
      <c r="T5" s="167"/>
      <c r="U5" s="167"/>
      <c r="V5" s="167"/>
      <c r="W5" s="167"/>
      <c r="X5" s="167"/>
      <c r="Y5" s="167"/>
      <c r="Z5" s="167"/>
    </row>
    <row r="6" spans="1:26" ht="15.75" x14ac:dyDescent="0.25">
      <c r="A6" s="167"/>
      <c r="B6" s="313"/>
      <c r="C6" s="313"/>
      <c r="D6" s="313"/>
      <c r="E6" s="243" t="s">
        <v>574</v>
      </c>
      <c r="F6" s="243" t="s">
        <v>575</v>
      </c>
      <c r="G6" s="243" t="s">
        <v>576</v>
      </c>
      <c r="H6" s="167"/>
      <c r="I6" s="167"/>
      <c r="J6" s="167"/>
      <c r="K6" s="167"/>
      <c r="L6" s="167"/>
      <c r="M6" s="167"/>
      <c r="N6" s="167"/>
      <c r="O6" s="167"/>
      <c r="P6" s="167"/>
      <c r="Q6" s="167"/>
      <c r="R6" s="167"/>
      <c r="S6" s="167"/>
      <c r="T6" s="167"/>
      <c r="U6" s="167"/>
      <c r="V6" s="167"/>
      <c r="W6" s="167"/>
      <c r="X6" s="167"/>
      <c r="Y6" s="167"/>
      <c r="Z6" s="167"/>
    </row>
    <row r="7" spans="1:26" ht="15.75" x14ac:dyDescent="0.25">
      <c r="A7" s="167"/>
      <c r="B7" s="129">
        <v>1</v>
      </c>
      <c r="C7" s="130">
        <v>2</v>
      </c>
      <c r="D7" s="130">
        <v>3</v>
      </c>
      <c r="E7" s="130">
        <v>4</v>
      </c>
      <c r="F7" s="130">
        <v>5</v>
      </c>
      <c r="G7" s="130">
        <v>6</v>
      </c>
      <c r="H7" s="167"/>
      <c r="I7" s="167"/>
      <c r="J7" s="167"/>
      <c r="K7" s="167"/>
      <c r="L7" s="167"/>
      <c r="M7" s="167"/>
      <c r="N7" s="167"/>
      <c r="O7" s="167"/>
      <c r="P7" s="167"/>
      <c r="Q7" s="167"/>
      <c r="R7" s="167"/>
      <c r="S7" s="167"/>
      <c r="T7" s="167"/>
      <c r="U7" s="167"/>
      <c r="V7" s="167"/>
      <c r="W7" s="167"/>
      <c r="X7" s="167"/>
      <c r="Y7" s="167"/>
      <c r="Z7" s="167"/>
    </row>
    <row r="8" spans="1:26" ht="15.75" x14ac:dyDescent="0.25">
      <c r="A8" s="167"/>
      <c r="B8" s="204" t="s">
        <v>302</v>
      </c>
      <c r="C8" s="186"/>
      <c r="D8" s="186"/>
      <c r="E8" s="186"/>
      <c r="F8" s="186"/>
      <c r="G8" s="186"/>
      <c r="H8" s="167"/>
      <c r="I8" s="167"/>
      <c r="J8" s="167"/>
      <c r="K8" s="167"/>
      <c r="L8" s="167"/>
      <c r="M8" s="167"/>
      <c r="N8" s="167"/>
      <c r="O8" s="167"/>
      <c r="P8" s="167"/>
      <c r="Q8" s="167"/>
      <c r="R8" s="167"/>
      <c r="S8" s="167"/>
      <c r="T8" s="167"/>
      <c r="U8" s="167"/>
      <c r="V8" s="167"/>
      <c r="W8" s="167"/>
      <c r="X8" s="167"/>
      <c r="Y8" s="167"/>
      <c r="Z8" s="167"/>
    </row>
    <row r="9" spans="1:26" ht="15.75" x14ac:dyDescent="0.25">
      <c r="A9" s="167"/>
      <c r="B9" s="204" t="s">
        <v>303</v>
      </c>
      <c r="C9" s="186"/>
      <c r="D9" s="186"/>
      <c r="E9" s="186"/>
      <c r="F9" s="186"/>
      <c r="G9" s="186"/>
      <c r="H9" s="167"/>
      <c r="I9" s="167"/>
      <c r="J9" s="167"/>
      <c r="K9" s="167"/>
      <c r="L9" s="167"/>
      <c r="M9" s="167"/>
      <c r="N9" s="167"/>
      <c r="O9" s="167"/>
      <c r="P9" s="167"/>
      <c r="Q9" s="167"/>
      <c r="R9" s="167"/>
      <c r="S9" s="167"/>
      <c r="T9" s="167"/>
      <c r="U9" s="167"/>
      <c r="V9" s="167"/>
      <c r="W9" s="167"/>
      <c r="X9" s="167"/>
      <c r="Y9" s="167"/>
      <c r="Z9" s="167"/>
    </row>
    <row r="10" spans="1:26" ht="15.75" x14ac:dyDescent="0.25">
      <c r="A10" s="167"/>
      <c r="B10" s="204" t="s">
        <v>304</v>
      </c>
      <c r="C10" s="186"/>
      <c r="D10" s="186"/>
      <c r="E10" s="186"/>
      <c r="F10" s="186"/>
      <c r="G10" s="186"/>
      <c r="H10" s="167"/>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row>
    <row r="12" spans="1:26" ht="15.75" x14ac:dyDescent="0.25">
      <c r="A12" s="167"/>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row>
    <row r="13" spans="1:26" ht="15.75" x14ac:dyDescent="0.25">
      <c r="A13" s="167"/>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row>
    <row r="14" spans="1:26" ht="15.75" x14ac:dyDescent="0.25">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row>
    <row r="15" spans="1:26" ht="15.75" x14ac:dyDescent="0.25">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B4:B6"/>
    <mergeCell ref="C4:C6"/>
    <mergeCell ref="D4:D6"/>
    <mergeCell ref="E4:G5"/>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Z1000"/>
  <sheetViews>
    <sheetView workbookViewId="0"/>
  </sheetViews>
  <sheetFormatPr defaultColWidth="11.25" defaultRowHeight="15" customHeight="1" x14ac:dyDescent="0.25"/>
  <cols>
    <col min="1" max="4" width="9.25" customWidth="1"/>
    <col min="5" max="5" width="13.25" customWidth="1"/>
    <col min="6" max="6" width="11.25" customWidth="1"/>
    <col min="7" max="7" width="11.75" customWidth="1"/>
    <col min="8"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577</v>
      </c>
      <c r="C2" s="168"/>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8"/>
      <c r="D3" s="167"/>
      <c r="E3" s="167"/>
      <c r="F3" s="167"/>
      <c r="G3" s="167"/>
      <c r="H3" s="167"/>
      <c r="I3" s="167"/>
      <c r="J3" s="167"/>
      <c r="K3" s="167"/>
      <c r="L3" s="167"/>
      <c r="M3" s="167"/>
      <c r="N3" s="167"/>
      <c r="O3" s="167"/>
      <c r="P3" s="167"/>
      <c r="Q3" s="167"/>
      <c r="R3" s="167"/>
      <c r="S3" s="167"/>
      <c r="T3" s="167"/>
      <c r="U3" s="167"/>
      <c r="V3" s="167"/>
      <c r="W3" s="167"/>
      <c r="X3" s="167"/>
      <c r="Y3" s="167"/>
      <c r="Z3" s="167"/>
    </row>
    <row r="4" spans="1:26" ht="39" customHeight="1" x14ac:dyDescent="0.25">
      <c r="A4" s="167"/>
      <c r="B4" s="334" t="s">
        <v>554</v>
      </c>
      <c r="C4" s="334" t="s">
        <v>513</v>
      </c>
      <c r="D4" s="334" t="s">
        <v>555</v>
      </c>
      <c r="E4" s="335" t="s">
        <v>578</v>
      </c>
      <c r="F4" s="285"/>
      <c r="G4" s="282"/>
      <c r="H4" s="167"/>
      <c r="I4" s="167"/>
      <c r="J4" s="167"/>
      <c r="K4" s="167"/>
      <c r="L4" s="167"/>
      <c r="M4" s="167"/>
      <c r="N4" s="167"/>
      <c r="O4" s="167"/>
      <c r="P4" s="167"/>
      <c r="Q4" s="167"/>
      <c r="R4" s="167"/>
      <c r="S4" s="167"/>
      <c r="T4" s="167"/>
      <c r="U4" s="167"/>
      <c r="V4" s="167"/>
      <c r="W4" s="167"/>
      <c r="X4" s="167"/>
      <c r="Y4" s="167"/>
      <c r="Z4" s="167"/>
    </row>
    <row r="5" spans="1:26" ht="15.75" x14ac:dyDescent="0.25">
      <c r="A5" s="167"/>
      <c r="B5" s="280"/>
      <c r="C5" s="280"/>
      <c r="D5" s="280"/>
      <c r="E5" s="283"/>
      <c r="F5" s="286"/>
      <c r="G5" s="284"/>
      <c r="H5" s="167"/>
      <c r="I5" s="167"/>
      <c r="J5" s="167"/>
      <c r="K5" s="167"/>
      <c r="L5" s="167"/>
      <c r="M5" s="167"/>
      <c r="N5" s="167"/>
      <c r="O5" s="167"/>
      <c r="P5" s="167"/>
      <c r="Q5" s="167"/>
      <c r="R5" s="167"/>
      <c r="S5" s="167"/>
      <c r="T5" s="167"/>
      <c r="U5" s="167"/>
      <c r="V5" s="167"/>
      <c r="W5" s="167"/>
      <c r="X5" s="167"/>
      <c r="Y5" s="167"/>
      <c r="Z5" s="167"/>
    </row>
    <row r="6" spans="1:26" ht="15" customHeight="1" x14ac:dyDescent="0.25">
      <c r="A6" s="167"/>
      <c r="B6" s="280"/>
      <c r="C6" s="280"/>
      <c r="D6" s="280"/>
      <c r="E6" s="334" t="s">
        <v>579</v>
      </c>
      <c r="F6" s="334" t="s">
        <v>580</v>
      </c>
      <c r="G6" s="334" t="s">
        <v>581</v>
      </c>
      <c r="H6" s="167"/>
      <c r="I6" s="167"/>
      <c r="J6" s="167"/>
      <c r="K6" s="167"/>
      <c r="L6" s="167"/>
      <c r="M6" s="167"/>
      <c r="N6" s="167"/>
      <c r="O6" s="167"/>
      <c r="P6" s="167"/>
      <c r="Q6" s="167"/>
      <c r="R6" s="167"/>
      <c r="S6" s="167"/>
      <c r="T6" s="167"/>
      <c r="U6" s="167"/>
      <c r="V6" s="167"/>
      <c r="W6" s="167"/>
      <c r="X6" s="167"/>
      <c r="Y6" s="167"/>
      <c r="Z6" s="167"/>
    </row>
    <row r="7" spans="1:26" ht="33" customHeight="1" x14ac:dyDescent="0.25">
      <c r="A7" s="167"/>
      <c r="B7" s="280"/>
      <c r="C7" s="280"/>
      <c r="D7" s="280"/>
      <c r="E7" s="280"/>
      <c r="F7" s="280"/>
      <c r="G7" s="280"/>
      <c r="H7" s="167"/>
      <c r="I7" s="167"/>
      <c r="J7" s="167"/>
      <c r="K7" s="167"/>
      <c r="L7" s="167"/>
      <c r="M7" s="167"/>
      <c r="N7" s="167"/>
      <c r="O7" s="167"/>
      <c r="P7" s="167"/>
      <c r="Q7" s="167"/>
      <c r="R7" s="167"/>
      <c r="S7" s="167"/>
      <c r="T7" s="167"/>
      <c r="U7" s="167"/>
      <c r="V7" s="167"/>
      <c r="W7" s="167"/>
      <c r="X7" s="167"/>
      <c r="Y7" s="167"/>
      <c r="Z7" s="167"/>
    </row>
    <row r="8" spans="1:26" ht="20.25" customHeight="1" x14ac:dyDescent="0.25">
      <c r="A8" s="167"/>
      <c r="B8" s="275"/>
      <c r="C8" s="275"/>
      <c r="D8" s="275"/>
      <c r="E8" s="275"/>
      <c r="F8" s="275"/>
      <c r="G8" s="275"/>
      <c r="H8" s="167"/>
      <c r="I8" s="167"/>
      <c r="J8" s="167"/>
      <c r="K8" s="167"/>
      <c r="L8" s="167"/>
      <c r="M8" s="167"/>
      <c r="N8" s="167"/>
      <c r="O8" s="167"/>
      <c r="P8" s="167"/>
      <c r="Q8" s="167"/>
      <c r="R8" s="167"/>
      <c r="S8" s="167"/>
      <c r="T8" s="167"/>
      <c r="U8" s="167"/>
      <c r="V8" s="167"/>
      <c r="W8" s="167"/>
      <c r="X8" s="167"/>
      <c r="Y8" s="167"/>
      <c r="Z8" s="167"/>
    </row>
    <row r="9" spans="1:26" ht="15.75" x14ac:dyDescent="0.25">
      <c r="A9" s="167"/>
      <c r="B9" s="129">
        <v>1</v>
      </c>
      <c r="C9" s="130">
        <v>2</v>
      </c>
      <c r="D9" s="130">
        <v>3</v>
      </c>
      <c r="E9" s="130">
        <v>4</v>
      </c>
      <c r="F9" s="130">
        <v>5</v>
      </c>
      <c r="G9" s="130">
        <v>6</v>
      </c>
      <c r="H9" s="167"/>
      <c r="I9" s="167"/>
      <c r="J9" s="167"/>
      <c r="K9" s="167"/>
      <c r="L9" s="167"/>
      <c r="M9" s="167"/>
      <c r="N9" s="167"/>
      <c r="O9" s="167"/>
      <c r="P9" s="167"/>
      <c r="Q9" s="167"/>
      <c r="R9" s="167"/>
      <c r="S9" s="167"/>
      <c r="T9" s="167"/>
      <c r="U9" s="167"/>
      <c r="V9" s="167"/>
      <c r="W9" s="167"/>
      <c r="X9" s="167"/>
      <c r="Y9" s="167"/>
      <c r="Z9" s="167"/>
    </row>
    <row r="10" spans="1:26" ht="15.75" x14ac:dyDescent="0.25">
      <c r="A10" s="167"/>
      <c r="B10" s="204" t="s">
        <v>302</v>
      </c>
      <c r="C10" s="235"/>
      <c r="D10" s="235">
        <v>30</v>
      </c>
      <c r="E10" s="235">
        <v>5</v>
      </c>
      <c r="F10" s="235"/>
      <c r="G10" s="235"/>
      <c r="H10" s="167"/>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204" t="s">
        <v>303</v>
      </c>
      <c r="C11" s="235">
        <v>1234</v>
      </c>
      <c r="D11" s="235"/>
      <c r="E11" s="235"/>
      <c r="F11" s="235">
        <v>8</v>
      </c>
      <c r="G11" s="235"/>
      <c r="H11" s="167"/>
      <c r="I11" s="167"/>
      <c r="J11" s="167"/>
      <c r="K11" s="167"/>
      <c r="L11" s="167"/>
      <c r="M11" s="167"/>
      <c r="N11" s="167"/>
      <c r="O11" s="167"/>
      <c r="P11" s="167"/>
      <c r="Q11" s="167"/>
      <c r="R11" s="167"/>
      <c r="S11" s="167"/>
      <c r="T11" s="167"/>
      <c r="U11" s="167"/>
      <c r="V11" s="167"/>
      <c r="W11" s="167"/>
      <c r="X11" s="167"/>
      <c r="Y11" s="167"/>
      <c r="Z11" s="167"/>
    </row>
    <row r="12" spans="1:26" ht="15.75" x14ac:dyDescent="0.25">
      <c r="A12" s="167"/>
      <c r="B12" s="205" t="s">
        <v>304</v>
      </c>
      <c r="C12" s="236"/>
      <c r="D12" s="236"/>
      <c r="E12" s="236"/>
      <c r="F12" s="236"/>
      <c r="G12" s="236">
        <v>7</v>
      </c>
      <c r="H12" s="167"/>
      <c r="I12" s="167"/>
      <c r="J12" s="167"/>
      <c r="K12" s="167"/>
      <c r="L12" s="167"/>
      <c r="M12" s="167"/>
      <c r="N12" s="167"/>
      <c r="O12" s="167"/>
      <c r="P12" s="167"/>
      <c r="Q12" s="167"/>
      <c r="R12" s="167"/>
      <c r="S12" s="167"/>
      <c r="T12" s="167"/>
      <c r="U12" s="167"/>
      <c r="V12" s="167"/>
      <c r="W12" s="167"/>
      <c r="X12" s="167"/>
      <c r="Y12" s="167"/>
      <c r="Z12" s="167"/>
    </row>
    <row r="13" spans="1:26" ht="15.75" x14ac:dyDescent="0.25">
      <c r="A13" s="167"/>
      <c r="B13" s="244" t="s">
        <v>307</v>
      </c>
      <c r="C13" s="235">
        <f t="shared" ref="C13:D13" si="0">SUM(C10:C12)</f>
        <v>1234</v>
      </c>
      <c r="D13" s="235">
        <f t="shared" si="0"/>
        <v>30</v>
      </c>
      <c r="E13" s="235">
        <f>SUM(D10:D12,E10:E12)</f>
        <v>35</v>
      </c>
      <c r="F13" s="235">
        <f>SUM(D10:D12,F10:F12)</f>
        <v>38</v>
      </c>
      <c r="G13" s="235">
        <f>SUM(D10:D12,G10:G12)</f>
        <v>37</v>
      </c>
      <c r="H13" s="167"/>
      <c r="I13" s="167"/>
      <c r="J13" s="167"/>
      <c r="K13" s="167"/>
      <c r="L13" s="167"/>
      <c r="M13" s="167"/>
      <c r="N13" s="167"/>
      <c r="O13" s="167"/>
      <c r="P13" s="167"/>
      <c r="Q13" s="167"/>
      <c r="R13" s="167"/>
      <c r="S13" s="167"/>
      <c r="T13" s="167"/>
      <c r="U13" s="167"/>
      <c r="V13" s="167"/>
      <c r="W13" s="167"/>
      <c r="X13" s="167"/>
      <c r="Y13" s="167"/>
      <c r="Z13" s="167"/>
    </row>
    <row r="14" spans="1:26" ht="15.75" x14ac:dyDescent="0.25">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row>
    <row r="15" spans="1:26" ht="15.75" x14ac:dyDescent="0.25">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B4:B8"/>
    <mergeCell ref="C4:C8"/>
    <mergeCell ref="D4:D8"/>
    <mergeCell ref="E4:G5"/>
    <mergeCell ref="E6:E8"/>
    <mergeCell ref="F6:F8"/>
    <mergeCell ref="G6:G8"/>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topLeftCell="A70" workbookViewId="0">
      <selection activeCell="F83" sqref="F83"/>
    </sheetView>
  </sheetViews>
  <sheetFormatPr defaultColWidth="11.25" defaultRowHeight="15" customHeight="1" x14ac:dyDescent="0.25"/>
  <cols>
    <col min="1" max="1" width="24.25" customWidth="1"/>
    <col min="2" max="2" width="13" customWidth="1"/>
    <col min="3" max="3" width="12.875" customWidth="1"/>
    <col min="4" max="6" width="13" customWidth="1"/>
  </cols>
  <sheetData>
    <row r="1" spans="1:3" ht="15.75" customHeight="1" x14ac:dyDescent="0.25">
      <c r="C1" s="117"/>
    </row>
    <row r="2" spans="1:3" ht="15.75" customHeight="1" x14ac:dyDescent="0.25">
      <c r="C2" s="117"/>
    </row>
    <row r="3" spans="1:3" ht="15.75" customHeight="1" x14ac:dyDescent="0.25">
      <c r="A3" s="90" t="str">
        <f>'PETA PER KRITERIA'!$A$19</f>
        <v xml:space="preserve">A. Kondisi Eksternal </v>
      </c>
      <c r="B3" s="90" t="str">
        <f>'PETA PER KRITERIA'!B20</f>
        <v>A.1</v>
      </c>
      <c r="C3" s="117">
        <f>'PETA PER KRITERIA'!C20</f>
        <v>3</v>
      </c>
    </row>
    <row r="4" spans="1:3" ht="15.75" customHeight="1" x14ac:dyDescent="0.25">
      <c r="A4" s="90" t="str">
        <f>'PETA PER KRITERIA'!$A$22</f>
        <v xml:space="preserve">B. Profil Unit Pengelola Program Studi </v>
      </c>
      <c r="B4" s="90" t="str">
        <f>'PETA PER KRITERIA'!B23</f>
        <v>B.1</v>
      </c>
      <c r="C4" s="117">
        <f>'PETA PER KRITERIA'!C23</f>
        <v>3</v>
      </c>
    </row>
    <row r="5" spans="1:3" ht="15.75" customHeight="1" x14ac:dyDescent="0.25">
      <c r="A5" s="90" t="str">
        <f>'PETA PER KRITERIA'!$A$26</f>
        <v>C.1. Visi, Misi, Tujuan dan Strategi</v>
      </c>
      <c r="B5" s="90" t="str">
        <f>'PETA PER KRITERIA'!B27</f>
        <v>C.1.4.1</v>
      </c>
      <c r="C5" s="117">
        <f>'PETA PER KRITERIA'!C27</f>
        <v>2</v>
      </c>
    </row>
    <row r="6" spans="1:3" ht="15.75" customHeight="1" x14ac:dyDescent="0.25">
      <c r="B6" s="90" t="str">
        <f>'PETA PER KRITERIA'!B28</f>
        <v>C.1.4.2</v>
      </c>
      <c r="C6" s="117">
        <f>'PETA PER KRITERIA'!C28</f>
        <v>3</v>
      </c>
    </row>
    <row r="7" spans="1:3" ht="15.75" customHeight="1" x14ac:dyDescent="0.25">
      <c r="B7" s="90" t="str">
        <f>'PETA PER KRITERIA'!B29</f>
        <v>C.1.4.3</v>
      </c>
      <c r="C7" s="117">
        <f>'PETA PER KRITERIA'!C29</f>
        <v>4</v>
      </c>
    </row>
    <row r="8" spans="1:3" ht="15.75" customHeight="1" x14ac:dyDescent="0.25">
      <c r="A8" s="90" t="str">
        <f>'PETA PER KRITERIA'!$A$34</f>
        <v>C.2. Tata Pamong, Tata Kelola dan Kerjasama</v>
      </c>
      <c r="B8" s="90" t="str">
        <f>'PETA PER KRITERIA'!B35</f>
        <v>C.2.4.a.A.</v>
      </c>
      <c r="C8" s="117">
        <f>'PETA PER KRITERIA'!C35</f>
        <v>3</v>
      </c>
    </row>
    <row r="9" spans="1:3" ht="15.75" customHeight="1" x14ac:dyDescent="0.25">
      <c r="B9" s="90" t="str">
        <f>'PETA PER KRITERIA'!B36</f>
        <v>C.2.4.a.B.</v>
      </c>
      <c r="C9" s="117">
        <f>'PETA PER KRITERIA'!C36</f>
        <v>4</v>
      </c>
    </row>
    <row r="10" spans="1:3" ht="15.75" customHeight="1" x14ac:dyDescent="0.25">
      <c r="B10" s="90" t="str">
        <f>'PETA PER KRITERIA'!B37</f>
        <v>C.2.4.b.A</v>
      </c>
      <c r="C10" s="117">
        <f>'PETA PER KRITERIA'!C37</f>
        <v>3</v>
      </c>
    </row>
    <row r="11" spans="1:3" ht="15.75" customHeight="1" x14ac:dyDescent="0.25">
      <c r="B11" s="90" t="str">
        <f>'PETA PER KRITERIA'!B38</f>
        <v>C.2.4.b.B</v>
      </c>
      <c r="C11" s="117">
        <f>'PETA PER KRITERIA'!C38</f>
        <v>4</v>
      </c>
    </row>
    <row r="12" spans="1:3" ht="15.75" customHeight="1" x14ac:dyDescent="0.25">
      <c r="B12" s="90" t="str">
        <f>'PETA PER KRITERIA'!B39</f>
        <v xml:space="preserve">C.2.4.c) </v>
      </c>
      <c r="C12" s="117">
        <f>'PETA PER KRITERIA'!C39</f>
        <v>4</v>
      </c>
    </row>
    <row r="13" spans="1:3" ht="15.75" customHeight="1" x14ac:dyDescent="0.25">
      <c r="B13" s="90" t="str">
        <f>'PETA PER KRITERIA'!B40</f>
        <v>C.2.4.c.A</v>
      </c>
      <c r="C13" s="117">
        <f>'PETA PER KRITERIA'!C40</f>
        <v>4</v>
      </c>
    </row>
    <row r="14" spans="1:3" ht="15.75" customHeight="1" x14ac:dyDescent="0.25">
      <c r="B14" s="90" t="str">
        <f>'PETA PER KRITERIA'!B41</f>
        <v>C.2.4.c.B</v>
      </c>
      <c r="C14" s="117">
        <f>'PETA PER KRITERIA'!C41</f>
        <v>3</v>
      </c>
    </row>
    <row r="15" spans="1:3" ht="15.75" customHeight="1" x14ac:dyDescent="0.25">
      <c r="B15" s="90" t="str">
        <f>'PETA PER KRITERIA'!B42</f>
        <v>C.2.5.</v>
      </c>
      <c r="C15" s="117">
        <f>'PETA PER KRITERIA'!C42</f>
        <v>2</v>
      </c>
    </row>
    <row r="16" spans="1:3" ht="15.75" customHeight="1" x14ac:dyDescent="0.25">
      <c r="B16" s="90" t="str">
        <f>'PETA PER KRITERIA'!B43</f>
        <v>C.2.6.</v>
      </c>
      <c r="C16" s="117">
        <f>'PETA PER KRITERIA'!C43</f>
        <v>4</v>
      </c>
    </row>
    <row r="17" spans="1:3" ht="15.75" customHeight="1" x14ac:dyDescent="0.25">
      <c r="B17" s="90" t="str">
        <f>'PETA PER KRITERIA'!B44</f>
        <v>C.2.7.</v>
      </c>
      <c r="C17" s="117">
        <f>'PETA PER KRITERIA'!C44</f>
        <v>2</v>
      </c>
    </row>
    <row r="18" spans="1:3" ht="15.75" customHeight="1" x14ac:dyDescent="0.25">
      <c r="B18" s="90" t="str">
        <f>'PETA PER KRITERIA'!B45</f>
        <v>C.2.8.</v>
      </c>
      <c r="C18" s="117">
        <f>'PETA PER KRITERIA'!C45</f>
        <v>4</v>
      </c>
    </row>
    <row r="19" spans="1:3" ht="15.75" customHeight="1" x14ac:dyDescent="0.25">
      <c r="A19" s="107" t="str">
        <f>'Evaluasi Diri S1'!$A$40</f>
        <v>C.3. Mahasiswa</v>
      </c>
      <c r="B19" s="90" t="str">
        <f>'PETA PER KRITERIA'!B49</f>
        <v>C.3.4.a.A</v>
      </c>
      <c r="C19" s="117">
        <f>'PETA PER KRITERIA'!C49</f>
        <v>3</v>
      </c>
    </row>
    <row r="20" spans="1:3" ht="15.75" customHeight="1" x14ac:dyDescent="0.25">
      <c r="B20" s="90" t="str">
        <f>'PETA PER KRITERIA'!B50</f>
        <v>C.3.4.a.B</v>
      </c>
      <c r="C20" s="117">
        <f>'PETA PER KRITERIA'!C50</f>
        <v>3</v>
      </c>
    </row>
    <row r="21" spans="1:3" ht="15.75" customHeight="1" x14ac:dyDescent="0.25">
      <c r="B21" s="90" t="str">
        <f>'PETA PER KRITERIA'!B51</f>
        <v>C.3.4.b.</v>
      </c>
      <c r="C21" s="117">
        <f>'PETA PER KRITERIA'!C51</f>
        <v>2</v>
      </c>
    </row>
    <row r="22" spans="1:3" ht="15.75" customHeight="1" x14ac:dyDescent="0.25">
      <c r="B22" s="90" t="str">
        <f>'PETA PER KRITERIA'!B52</f>
        <v>C.3.4.c.A</v>
      </c>
      <c r="C22" s="117">
        <f>'PETA PER KRITERIA'!C52</f>
        <v>4</v>
      </c>
    </row>
    <row r="23" spans="1:3" ht="15.75" customHeight="1" x14ac:dyDescent="0.25">
      <c r="B23" s="90" t="str">
        <f>'PETA PER KRITERIA'!B53</f>
        <v>C.3.4.c.B</v>
      </c>
      <c r="C23" s="117">
        <f>'PETA PER KRITERIA'!C53</f>
        <v>4</v>
      </c>
    </row>
    <row r="24" spans="1:3" ht="15.75" customHeight="1" x14ac:dyDescent="0.25">
      <c r="A24" s="90" t="str">
        <f>'PETA PER KRITERIA'!$A$56</f>
        <v xml:space="preserve">C.4. Sumber Daya Manusia </v>
      </c>
      <c r="B24" s="90" t="str">
        <f>'PETA PER KRITERIA'!B57</f>
        <v>C.4.4.a.1</v>
      </c>
      <c r="C24" s="117">
        <f>'PETA PER KRITERIA'!C57</f>
        <v>2</v>
      </c>
    </row>
    <row r="25" spans="1:3" ht="15.75" customHeight="1" x14ac:dyDescent="0.25">
      <c r="B25" s="90" t="str">
        <f>'PETA PER KRITERIA'!B58</f>
        <v>C.4.4.a.2</v>
      </c>
      <c r="C25" s="117">
        <f>'PETA PER KRITERIA'!C58</f>
        <v>4</v>
      </c>
    </row>
    <row r="26" spans="1:3" ht="15.75" customHeight="1" x14ac:dyDescent="0.25">
      <c r="B26" s="90" t="str">
        <f>'PETA PER KRITERIA'!B59</f>
        <v>C.4.4.a.4.</v>
      </c>
      <c r="C26" s="117">
        <f>'PETA PER KRITERIA'!C59</f>
        <v>4</v>
      </c>
    </row>
    <row r="27" spans="1:3" ht="15.75" customHeight="1" x14ac:dyDescent="0.25">
      <c r="B27" s="90" t="str">
        <f>'PETA PER KRITERIA'!B60</f>
        <v>C.4.4.a.5</v>
      </c>
      <c r="C27" s="117">
        <f>'PETA PER KRITERIA'!C60</f>
        <v>4</v>
      </c>
    </row>
    <row r="28" spans="1:3" ht="15.75" customHeight="1" x14ac:dyDescent="0.25">
      <c r="B28" s="90" t="str">
        <f>'PETA PER KRITERIA'!B61</f>
        <v>C.4.4.a.6</v>
      </c>
      <c r="C28" s="117">
        <f>'PETA PER KRITERIA'!C61</f>
        <v>3</v>
      </c>
    </row>
    <row r="29" spans="1:3" ht="15.75" customHeight="1" x14ac:dyDescent="0.25">
      <c r="B29" s="90" t="str">
        <f>'PETA PER KRITERIA'!B62</f>
        <v>C.4.4.a.7</v>
      </c>
      <c r="C29" s="117">
        <f>'PETA PER KRITERIA'!C62</f>
        <v>4</v>
      </c>
    </row>
    <row r="30" spans="1:3" ht="15.75" customHeight="1" x14ac:dyDescent="0.25">
      <c r="B30" s="90" t="str">
        <f>'PETA PER KRITERIA'!B63</f>
        <v>C.4.4.a.8</v>
      </c>
      <c r="C30" s="117">
        <f>'PETA PER KRITERIA'!C63</f>
        <v>4</v>
      </c>
    </row>
    <row r="31" spans="1:3" ht="15.75" customHeight="1" x14ac:dyDescent="0.25">
      <c r="B31" s="90" t="str">
        <f>'PETA PER KRITERIA'!B64</f>
        <v>C.4.4.b.</v>
      </c>
      <c r="C31" s="117">
        <f>'PETA PER KRITERIA'!C64</f>
        <v>4</v>
      </c>
    </row>
    <row r="32" spans="1:3" ht="15.75" customHeight="1" x14ac:dyDescent="0.25">
      <c r="B32" s="90" t="str">
        <f>'PETA PER KRITERIA'!B65</f>
        <v>C.4.4.b.2</v>
      </c>
      <c r="C32" s="117">
        <f>'PETA PER KRITERIA'!C65</f>
        <v>2</v>
      </c>
    </row>
    <row r="33" spans="1:3" ht="15.75" customHeight="1" x14ac:dyDescent="0.25">
      <c r="B33" s="90" t="str">
        <f>'PETA PER KRITERIA'!B66</f>
        <v>C.4.4.b.3</v>
      </c>
      <c r="C33" s="117">
        <f>'PETA PER KRITERIA'!C66</f>
        <v>4</v>
      </c>
    </row>
    <row r="34" spans="1:3" ht="15.75" customHeight="1" x14ac:dyDescent="0.25">
      <c r="B34" s="90" t="str">
        <f>'PETA PER KRITERIA'!B67</f>
        <v>C.4.4.b.4</v>
      </c>
      <c r="C34" s="117">
        <f>'PETA PER KRITERIA'!C67</f>
        <v>4</v>
      </c>
    </row>
    <row r="35" spans="1:3" ht="15.75" customHeight="1" x14ac:dyDescent="0.25">
      <c r="B35" s="90" t="str">
        <f>'PETA PER KRITERIA'!B68</f>
        <v>C.4.4.b.5</v>
      </c>
      <c r="C35" s="117">
        <f>'PETA PER KRITERIA'!C68</f>
        <v>3</v>
      </c>
    </row>
    <row r="36" spans="1:3" ht="15.75" customHeight="1" x14ac:dyDescent="0.25">
      <c r="B36" s="90" t="str">
        <f>'PETA PER KRITERIA'!B69</f>
        <v>C.4.4.b.6</v>
      </c>
      <c r="C36" s="117">
        <f>'PETA PER KRITERIA'!C69</f>
        <v>4</v>
      </c>
    </row>
    <row r="37" spans="1:3" ht="15.75" customHeight="1" x14ac:dyDescent="0.25">
      <c r="B37" s="90" t="str">
        <f>'PETA PER KRITERIA'!B70</f>
        <v>C.4.4.c</v>
      </c>
      <c r="C37" s="117">
        <f>'PETA PER KRITERIA'!C70</f>
        <v>4</v>
      </c>
    </row>
    <row r="38" spans="1:3" ht="15.75" customHeight="1" x14ac:dyDescent="0.25">
      <c r="B38" s="90" t="str">
        <f>'PETA PER KRITERIA'!B71</f>
        <v>C.4.4.d.A</v>
      </c>
      <c r="C38" s="117">
        <f>'PETA PER KRITERIA'!C71</f>
        <v>3</v>
      </c>
    </row>
    <row r="39" spans="1:3" ht="15.75" customHeight="1" x14ac:dyDescent="0.25">
      <c r="B39" s="90" t="str">
        <f>'PETA PER KRITERIA'!B72</f>
        <v>C.4.4.d.B</v>
      </c>
      <c r="C39" s="117">
        <f>'PETA PER KRITERIA'!C72</f>
        <v>4</v>
      </c>
    </row>
    <row r="40" spans="1:3" ht="15.75" customHeight="1" x14ac:dyDescent="0.25">
      <c r="B40" s="90" t="e">
        <f>'PETA PER KRITERIA'!#REF!</f>
        <v>#REF!</v>
      </c>
      <c r="C40" s="117" t="e">
        <f>'PETA PER KRITERIA'!#REF!</f>
        <v>#REF!</v>
      </c>
    </row>
    <row r="41" spans="1:3" ht="15.75" customHeight="1" x14ac:dyDescent="0.25">
      <c r="B41" s="90" t="e">
        <f>'PETA PER KRITERIA'!#REF!</f>
        <v>#REF!</v>
      </c>
      <c r="C41" s="117" t="e">
        <f>'PETA PER KRITERIA'!#REF!</f>
        <v>#REF!</v>
      </c>
    </row>
    <row r="42" spans="1:3" ht="15.75" customHeight="1" x14ac:dyDescent="0.25">
      <c r="A42" s="90" t="str">
        <f>'PETA PER KRITERIA'!$A$75</f>
        <v>C.5. Keuangan, Sarana dan Prasarana</v>
      </c>
      <c r="B42" s="90" t="str">
        <f>'PETA PER KRITERIA'!B76</f>
        <v>C.5.4.a.1</v>
      </c>
      <c r="C42" s="117">
        <f>'PETA PER KRITERIA'!C76</f>
        <v>4</v>
      </c>
    </row>
    <row r="43" spans="1:3" ht="15.75" customHeight="1" x14ac:dyDescent="0.25">
      <c r="B43" s="90" t="str">
        <f>'PETA PER KRITERIA'!B77</f>
        <v>C.5.4.a.2</v>
      </c>
      <c r="C43" s="117">
        <f>'PETA PER KRITERIA'!C77</f>
        <v>4</v>
      </c>
    </row>
    <row r="44" spans="1:3" ht="15.75" customHeight="1" x14ac:dyDescent="0.25">
      <c r="B44" s="90" t="str">
        <f>'PETA PER KRITERIA'!B78</f>
        <v>C.5.4.a.3</v>
      </c>
      <c r="C44" s="117">
        <f>'PETA PER KRITERIA'!C78</f>
        <v>4</v>
      </c>
    </row>
    <row r="45" spans="1:3" ht="15.75" customHeight="1" x14ac:dyDescent="0.25">
      <c r="B45" s="90" t="str">
        <f>'PETA PER KRITERIA'!B79</f>
        <v>C.5.4.a.4</v>
      </c>
      <c r="C45" s="117">
        <f>'PETA PER KRITERIA'!C79</f>
        <v>3</v>
      </c>
    </row>
    <row r="46" spans="1:3" ht="15.75" customHeight="1" x14ac:dyDescent="0.25">
      <c r="B46" s="90" t="str">
        <f>'PETA PER KRITERIA'!B80</f>
        <v>C.5.4.a.5</v>
      </c>
      <c r="C46" s="117">
        <f>'PETA PER KRITERIA'!C80</f>
        <v>4</v>
      </c>
    </row>
    <row r="47" spans="1:3" ht="15.75" customHeight="1" x14ac:dyDescent="0.25">
      <c r="B47" s="90" t="str">
        <f>'PETA PER KRITERIA'!B81</f>
        <v>C.5.4.b.</v>
      </c>
      <c r="C47" s="117">
        <f>'PETA PER KRITERIA'!C81</f>
        <v>2</v>
      </c>
    </row>
    <row r="48" spans="1:3" ht="15.75" customHeight="1" x14ac:dyDescent="0.25">
      <c r="A48" s="90" t="str">
        <f>'PETA PER KRITERIA'!$A$84</f>
        <v xml:space="preserve">C.6. Pendidikan </v>
      </c>
      <c r="B48" s="90" t="str">
        <f>'PETA PER KRITERIA'!B85</f>
        <v>C.6.4.a.A</v>
      </c>
      <c r="C48" s="117">
        <f>'PETA PER KRITERIA'!C85</f>
        <v>2</v>
      </c>
    </row>
    <row r="49" spans="2:3" ht="15.75" customHeight="1" x14ac:dyDescent="0.25">
      <c r="B49" s="90" t="str">
        <f>'PETA PER KRITERIA'!B86</f>
        <v>C.6.4.a.B</v>
      </c>
      <c r="C49" s="117">
        <f>'PETA PER KRITERIA'!C86</f>
        <v>3</v>
      </c>
    </row>
    <row r="50" spans="2:3" ht="15.75" customHeight="1" x14ac:dyDescent="0.25">
      <c r="B50" s="90" t="str">
        <f>'PETA PER KRITERIA'!B87</f>
        <v>C.6.4.a.C</v>
      </c>
      <c r="C50" s="117">
        <f>'PETA PER KRITERIA'!C87</f>
        <v>4</v>
      </c>
    </row>
    <row r="51" spans="2:3" ht="15.75" customHeight="1" x14ac:dyDescent="0.25">
      <c r="B51" s="90" t="str">
        <f>'PETA PER KRITERIA'!B88</f>
        <v>C.6.4.b.</v>
      </c>
      <c r="C51" s="117">
        <f>'PETA PER KRITERIA'!C88</f>
        <v>4</v>
      </c>
    </row>
    <row r="52" spans="2:3" ht="15.75" customHeight="1" x14ac:dyDescent="0.25">
      <c r="B52" s="90" t="str">
        <f>'PETA PER KRITERIA'!B89</f>
        <v>C.6.4.c.A</v>
      </c>
      <c r="C52" s="117">
        <f>'PETA PER KRITERIA'!C89</f>
        <v>4</v>
      </c>
    </row>
    <row r="53" spans="2:3" ht="15.75" customHeight="1" x14ac:dyDescent="0.25">
      <c r="B53" s="90" t="str">
        <f>'PETA PER KRITERIA'!B90</f>
        <v>C.6.4.c.B</v>
      </c>
      <c r="C53" s="117">
        <f>'PETA PER KRITERIA'!C90</f>
        <v>4</v>
      </c>
    </row>
    <row r="54" spans="2:3" ht="15.75" customHeight="1" x14ac:dyDescent="0.25">
      <c r="B54" s="90" t="str">
        <f>'PETA PER KRITERIA'!B91</f>
        <v>C.6.4.d.A</v>
      </c>
      <c r="C54" s="117">
        <f>'PETA PER KRITERIA'!C91</f>
        <v>4</v>
      </c>
    </row>
    <row r="55" spans="2:3" ht="15.75" customHeight="1" x14ac:dyDescent="0.25">
      <c r="B55" s="90" t="str">
        <f>'PETA PER KRITERIA'!B92</f>
        <v>C.6.4.d.B</v>
      </c>
      <c r="C55" s="117">
        <f>'PETA PER KRITERIA'!C92</f>
        <v>4</v>
      </c>
    </row>
    <row r="56" spans="2:3" ht="15.75" customHeight="1" x14ac:dyDescent="0.25">
      <c r="B56" s="90" t="str">
        <f>'PETA PER KRITERIA'!B93</f>
        <v>C.6.4.d.D</v>
      </c>
      <c r="C56" s="117">
        <f>'PETA PER KRITERIA'!C93</f>
        <v>3</v>
      </c>
    </row>
    <row r="57" spans="2:3" ht="15.75" customHeight="1" x14ac:dyDescent="0.25">
      <c r="B57" s="90" t="str">
        <f>'PETA PER KRITERIA'!B94</f>
        <v>C.6.4.d.E</v>
      </c>
      <c r="C57" s="117">
        <f>'PETA PER KRITERIA'!C94</f>
        <v>4</v>
      </c>
    </row>
    <row r="58" spans="2:3" ht="15.75" customHeight="1" x14ac:dyDescent="0.25">
      <c r="B58" s="90" t="str">
        <f>'PETA PER KRITERIA'!B95</f>
        <v>C.6.4.d.F</v>
      </c>
      <c r="C58" s="117">
        <f>'PETA PER KRITERIA'!C95</f>
        <v>3.5</v>
      </c>
    </row>
    <row r="59" spans="2:3" ht="15.75" customHeight="1" x14ac:dyDescent="0.25">
      <c r="B59" s="90" t="str">
        <f>'PETA PER KRITERIA'!B96</f>
        <v>C.6.4.e.</v>
      </c>
      <c r="C59" s="117">
        <f>'PETA PER KRITERIA'!C96</f>
        <v>4</v>
      </c>
    </row>
    <row r="60" spans="2:3" ht="15.75" customHeight="1" x14ac:dyDescent="0.25">
      <c r="B60" s="90" t="str">
        <f>'PETA PER KRITERIA'!B97</f>
        <v>C.6.4.f.A</v>
      </c>
      <c r="C60" s="117">
        <f>'PETA PER KRITERIA'!C97</f>
        <v>4</v>
      </c>
    </row>
    <row r="61" spans="2:3" ht="15.75" customHeight="1" x14ac:dyDescent="0.25">
      <c r="B61" s="90" t="str">
        <f>'PETA PER KRITERIA'!B98</f>
        <v>C.6.4.f.B</v>
      </c>
      <c r="C61" s="117">
        <f>'PETA PER KRITERIA'!C98</f>
        <v>4</v>
      </c>
    </row>
    <row r="62" spans="2:3" ht="15.75" customHeight="1" x14ac:dyDescent="0.25">
      <c r="B62" s="90" t="str">
        <f>'PETA PER KRITERIA'!B99</f>
        <v>C.6.4.f.C</v>
      </c>
      <c r="C62" s="117">
        <f>'PETA PER KRITERIA'!C99</f>
        <v>4</v>
      </c>
    </row>
    <row r="63" spans="2:3" ht="15.75" customHeight="1" x14ac:dyDescent="0.25">
      <c r="B63" s="90" t="str">
        <f>'PETA PER KRITERIA'!B100</f>
        <v>C.6.4.g</v>
      </c>
      <c r="C63" s="117">
        <f>'PETA PER KRITERIA'!C100</f>
        <v>4</v>
      </c>
    </row>
    <row r="64" spans="2:3" ht="15.75" customHeight="1" x14ac:dyDescent="0.25">
      <c r="B64" s="90" t="str">
        <f>'PETA PER KRITERIA'!B101</f>
        <v>C.6.4.h</v>
      </c>
      <c r="C64" s="117">
        <f>'PETA PER KRITERIA'!C101</f>
        <v>4</v>
      </c>
    </row>
    <row r="65" spans="1:3" ht="15.75" customHeight="1" x14ac:dyDescent="0.25">
      <c r="B65" s="90" t="str">
        <f>'PETA PER KRITERIA'!B102</f>
        <v>C.6.4.i.A</v>
      </c>
      <c r="C65" s="117">
        <f>'PETA PER KRITERIA'!C102</f>
        <v>4</v>
      </c>
    </row>
    <row r="66" spans="1:3" ht="15.75" customHeight="1" x14ac:dyDescent="0.25">
      <c r="B66" s="90" t="str">
        <f>'PETA PER KRITERIA'!B103</f>
        <v>C.6.4.i.B</v>
      </c>
      <c r="C66" s="117">
        <f>'PETA PER KRITERIA'!C103</f>
        <v>4</v>
      </c>
    </row>
    <row r="67" spans="1:3" ht="15.75" customHeight="1" x14ac:dyDescent="0.25">
      <c r="A67" s="90" t="str">
        <f>'PETA PER KRITERIA'!$A$106</f>
        <v>C.7. Penelitian</v>
      </c>
      <c r="B67" s="124" t="str">
        <f>'PETA PER KRITERIA'!B107</f>
        <v>C.7.4.a</v>
      </c>
      <c r="C67" s="117">
        <f>'PETA PER KRITERIA'!C107</f>
        <v>3.5</v>
      </c>
    </row>
    <row r="68" spans="1:3" ht="15.75" customHeight="1" x14ac:dyDescent="0.25">
      <c r="A68" s="90" t="str">
        <f>'PETA PER KRITERIA'!$A$111</f>
        <v>C.8 Pengabdian Kepada Masyarakat</v>
      </c>
      <c r="B68" s="90" t="str">
        <f>'PETA PER KRITERIA'!B112</f>
        <v>C.8.4.a.</v>
      </c>
      <c r="C68" s="117">
        <f>'PETA PER KRITERIA'!C112</f>
        <v>4</v>
      </c>
    </row>
    <row r="69" spans="1:3" ht="15.75" customHeight="1" x14ac:dyDescent="0.25">
      <c r="B69" s="90" t="str">
        <f>'PETA PER KRITERIA'!B113</f>
        <v>C.8.4.b.</v>
      </c>
      <c r="C69" s="117">
        <f>'PETA PER KRITERIA'!C113</f>
        <v>3</v>
      </c>
    </row>
    <row r="70" spans="1:3" ht="15.75" customHeight="1" x14ac:dyDescent="0.25">
      <c r="A70" s="90" t="str">
        <f>'PETA PER KRITERIA'!$A$116</f>
        <v>C.9. Luaran dan Capaian Tridharma</v>
      </c>
      <c r="B70" s="90" t="str">
        <f>'PETA PER KRITERIA'!B117</f>
        <v>C.9.4.a.1</v>
      </c>
      <c r="C70" s="117">
        <f>'PETA PER KRITERIA'!C117</f>
        <v>4</v>
      </c>
    </row>
    <row r="71" spans="1:3" ht="15.75" customHeight="1" x14ac:dyDescent="0.25">
      <c r="B71" s="90" t="str">
        <f>'PETA PER KRITERIA'!B118</f>
        <v>C.9.4.a.2</v>
      </c>
      <c r="C71" s="117">
        <f>'PETA PER KRITERIA'!C118</f>
        <v>4</v>
      </c>
    </row>
    <row r="72" spans="1:3" ht="15.75" customHeight="1" x14ac:dyDescent="0.25">
      <c r="B72" s="90" t="str">
        <f>'PETA PER KRITERIA'!B119</f>
        <v>C.9.4.a.3</v>
      </c>
      <c r="C72" s="117">
        <f>'PETA PER KRITERIA'!C119</f>
        <v>3.5</v>
      </c>
    </row>
    <row r="73" spans="1:3" ht="15.75" customHeight="1" x14ac:dyDescent="0.25">
      <c r="B73" s="90" t="str">
        <f>'PETA PER KRITERIA'!B120</f>
        <v>C.9.4.a.4</v>
      </c>
      <c r="C73" s="117">
        <f>'PETA PER KRITERIA'!C120</f>
        <v>2</v>
      </c>
    </row>
    <row r="74" spans="1:3" ht="15.75" customHeight="1" x14ac:dyDescent="0.25">
      <c r="B74" s="90" t="str">
        <f>'PETA PER KRITERIA'!B121</f>
        <v>C.9.4.a.5</v>
      </c>
      <c r="C74" s="117">
        <f>'PETA PER KRITERIA'!C121</f>
        <v>3</v>
      </c>
    </row>
    <row r="75" spans="1:3" ht="15.75" customHeight="1" x14ac:dyDescent="0.25">
      <c r="B75" s="90" t="str">
        <f>'PETA PER KRITERIA'!B122</f>
        <v>C.9.4.a.6</v>
      </c>
      <c r="C75" s="117">
        <f>'PETA PER KRITERIA'!C122</f>
        <v>3.5</v>
      </c>
    </row>
    <row r="76" spans="1:3" ht="15.75" customHeight="1" x14ac:dyDescent="0.25">
      <c r="B76" s="90" t="str">
        <f>'PETA PER KRITERIA'!B123</f>
        <v>C.9.4.a.7</v>
      </c>
      <c r="C76" s="117">
        <f>'PETA PER KRITERIA'!C123</f>
        <v>4</v>
      </c>
    </row>
    <row r="77" spans="1:3" ht="15.75" customHeight="1" x14ac:dyDescent="0.25">
      <c r="B77" s="90" t="str">
        <f>'PETA PER KRITERIA'!B124</f>
        <v>C.9.4.a.8</v>
      </c>
      <c r="C77" s="117">
        <f>'PETA PER KRITERIA'!C124</f>
        <v>4</v>
      </c>
    </row>
    <row r="78" spans="1:3" ht="15.75" customHeight="1" x14ac:dyDescent="0.25">
      <c r="B78" s="90" t="str">
        <f>'PETA PER KRITERIA'!B125</f>
        <v>C.9.4.a.9</v>
      </c>
      <c r="C78" s="117">
        <f>'PETA PER KRITERIA'!C125</f>
        <v>3</v>
      </c>
    </row>
    <row r="79" spans="1:3" ht="15.75" customHeight="1" x14ac:dyDescent="0.25">
      <c r="B79" s="90" t="str">
        <f>'PETA PER KRITERIA'!B126</f>
        <v>C.9.4.a.10</v>
      </c>
      <c r="C79" s="117">
        <f>'PETA PER KRITERIA'!C126</f>
        <v>4</v>
      </c>
    </row>
    <row r="80" spans="1:3" ht="15.75" customHeight="1" x14ac:dyDescent="0.25">
      <c r="B80" s="90" t="str">
        <f>'PETA PER KRITERIA'!B127</f>
        <v>C.9.4.a.11</v>
      </c>
      <c r="C80" s="117">
        <f>'PETA PER KRITERIA'!C127</f>
        <v>4</v>
      </c>
    </row>
    <row r="81" spans="1:3" ht="15.75" customHeight="1" x14ac:dyDescent="0.25">
      <c r="B81" s="90" t="str">
        <f>'PETA PER KRITERIA'!B128</f>
        <v>C.9.4.a.12</v>
      </c>
      <c r="C81" s="117">
        <f>'PETA PER KRITERIA'!C128</f>
        <v>4</v>
      </c>
    </row>
    <row r="82" spans="1:3" ht="15.75" customHeight="1" x14ac:dyDescent="0.25">
      <c r="B82" s="90" t="str">
        <f>'PETA PER KRITERIA'!B129</f>
        <v>C.9.4.b.1</v>
      </c>
      <c r="C82" s="117">
        <f>'PETA PER KRITERIA'!C129</f>
        <v>3</v>
      </c>
    </row>
    <row r="83" spans="1:3" ht="15.75" customHeight="1" x14ac:dyDescent="0.25">
      <c r="A83" s="90" t="str">
        <f>'PETA PER KRITERIA'!$A$133</f>
        <v>D. Analisis dan Penetapan Program Pengembangan</v>
      </c>
      <c r="B83" s="90" t="str">
        <f>'PETA PER KRITERIA'!B134</f>
        <v>D.1</v>
      </c>
      <c r="C83" s="117">
        <f>'PETA PER KRITERIA'!C134</f>
        <v>3</v>
      </c>
    </row>
    <row r="84" spans="1:3" ht="15.75" customHeight="1" x14ac:dyDescent="0.25">
      <c r="B84" s="90" t="str">
        <f>'PETA PER KRITERIA'!B135</f>
        <v>D.2</v>
      </c>
      <c r="C84" s="117">
        <f>'PETA PER KRITERIA'!C135</f>
        <v>3</v>
      </c>
    </row>
    <row r="85" spans="1:3" ht="15.75" customHeight="1" x14ac:dyDescent="0.25">
      <c r="B85" s="90" t="str">
        <f>'PETA PER KRITERIA'!B136</f>
        <v>D.3</v>
      </c>
      <c r="C85" s="117">
        <f>'PETA PER KRITERIA'!C136</f>
        <v>3.5</v>
      </c>
    </row>
    <row r="86" spans="1:3" ht="15.75" customHeight="1" x14ac:dyDescent="0.25">
      <c r="B86" s="90" t="str">
        <f>'PETA PER KRITERIA'!B137</f>
        <v>D.4</v>
      </c>
      <c r="C86" s="117">
        <f>'PETA PER KRITERIA'!C137</f>
        <v>4</v>
      </c>
    </row>
    <row r="87" spans="1:3" ht="15.75" customHeight="1" x14ac:dyDescent="0.25">
      <c r="B87" s="90" t="s">
        <v>18</v>
      </c>
      <c r="C87" s="117" t="e">
        <f>SUM(C3:C86)</f>
        <v>#REF!</v>
      </c>
    </row>
    <row r="88" spans="1:3" ht="15.75" customHeight="1" x14ac:dyDescent="0.25">
      <c r="C88" s="117"/>
    </row>
    <row r="89" spans="1:3" ht="15.75" customHeight="1" x14ac:dyDescent="0.25">
      <c r="C89" s="117"/>
    </row>
    <row r="90" spans="1:3" ht="15.75" customHeight="1" x14ac:dyDescent="0.25">
      <c r="C90" s="117"/>
    </row>
    <row r="91" spans="1:3" ht="15.75" customHeight="1" x14ac:dyDescent="0.25">
      <c r="C91" s="117"/>
    </row>
    <row r="92" spans="1:3" ht="15.75" customHeight="1" x14ac:dyDescent="0.25">
      <c r="C92" s="117"/>
    </row>
    <row r="93" spans="1:3" ht="15.75" customHeight="1" x14ac:dyDescent="0.25">
      <c r="C93" s="117"/>
    </row>
    <row r="94" spans="1:3" ht="15.75" customHeight="1" x14ac:dyDescent="0.25">
      <c r="C94" s="117"/>
    </row>
    <row r="95" spans="1:3" ht="15.75" customHeight="1" x14ac:dyDescent="0.25">
      <c r="C95" s="117"/>
    </row>
    <row r="96" spans="1:3" ht="15.75" customHeight="1" x14ac:dyDescent="0.25">
      <c r="C96" s="117"/>
    </row>
    <row r="97" spans="3:3" ht="15.75" customHeight="1" x14ac:dyDescent="0.25">
      <c r="C97" s="117"/>
    </row>
    <row r="98" spans="3:3" ht="15.75" customHeight="1" x14ac:dyDescent="0.25">
      <c r="C98" s="117"/>
    </row>
    <row r="99" spans="3:3" ht="15.75" customHeight="1" x14ac:dyDescent="0.25">
      <c r="C99" s="117"/>
    </row>
    <row r="100" spans="3:3" ht="15.75" customHeight="1" x14ac:dyDescent="0.25">
      <c r="C100" s="117"/>
    </row>
    <row r="101" spans="3:3" ht="15.75" customHeight="1" x14ac:dyDescent="0.25"/>
    <row r="102" spans="3:3" ht="15.75" customHeight="1" x14ac:dyDescent="0.25"/>
    <row r="103" spans="3:3" ht="15.75" customHeight="1" x14ac:dyDescent="0.25"/>
    <row r="104" spans="3:3" ht="15.75" customHeight="1" x14ac:dyDescent="0.25"/>
    <row r="105" spans="3:3" ht="15.75" customHeight="1" x14ac:dyDescent="0.25"/>
    <row r="106" spans="3:3" ht="15.75" customHeight="1" x14ac:dyDescent="0.25"/>
    <row r="107" spans="3:3" ht="15.75" customHeight="1" x14ac:dyDescent="0.25"/>
    <row r="108" spans="3:3" ht="15.75" customHeight="1" x14ac:dyDescent="0.25"/>
    <row r="109" spans="3:3" ht="15.75" customHeight="1" x14ac:dyDescent="0.25"/>
    <row r="110" spans="3:3" ht="15.75" customHeight="1" x14ac:dyDescent="0.25"/>
    <row r="111" spans="3:3" ht="15.75" customHeight="1" x14ac:dyDescent="0.25"/>
    <row r="112" spans="3:3"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paperSize="9" orientation="portrait"/>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Z1000"/>
  <sheetViews>
    <sheetView workbookViewId="0"/>
  </sheetViews>
  <sheetFormatPr defaultColWidth="11.25" defaultRowHeight="15" customHeight="1" x14ac:dyDescent="0.25"/>
  <cols>
    <col min="1" max="2" width="9.25" customWidth="1"/>
    <col min="3" max="3" width="20.875" customWidth="1"/>
    <col min="4" max="4" width="10" customWidth="1"/>
    <col min="5" max="8" width="9.25" customWidth="1"/>
    <col min="9"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582</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18.75" customHeight="1" x14ac:dyDescent="0.25">
      <c r="A4" s="167"/>
      <c r="B4" s="334" t="s">
        <v>267</v>
      </c>
      <c r="C4" s="334" t="s">
        <v>583</v>
      </c>
      <c r="D4" s="336" t="s">
        <v>584</v>
      </c>
      <c r="E4" s="309"/>
      <c r="F4" s="309"/>
      <c r="G4" s="310"/>
      <c r="H4" s="334" t="s">
        <v>487</v>
      </c>
      <c r="I4" s="167"/>
      <c r="J4" s="167"/>
      <c r="K4" s="167"/>
      <c r="L4" s="167"/>
      <c r="M4" s="167"/>
      <c r="N4" s="167"/>
      <c r="O4" s="167"/>
      <c r="P4" s="167"/>
      <c r="Q4" s="167"/>
      <c r="R4" s="167"/>
      <c r="S4" s="167"/>
      <c r="T4" s="167"/>
      <c r="U4" s="167"/>
      <c r="V4" s="167"/>
      <c r="W4" s="167"/>
      <c r="X4" s="167"/>
      <c r="Y4" s="167"/>
      <c r="Z4" s="167"/>
    </row>
    <row r="5" spans="1:26" ht="15.75" x14ac:dyDescent="0.25">
      <c r="A5" s="167"/>
      <c r="B5" s="280"/>
      <c r="C5" s="280"/>
      <c r="D5" s="337" t="s">
        <v>488</v>
      </c>
      <c r="E5" s="305"/>
      <c r="F5" s="305"/>
      <c r="G5" s="294"/>
      <c r="H5" s="280"/>
      <c r="I5" s="167"/>
      <c r="J5" s="167"/>
      <c r="K5" s="167"/>
      <c r="L5" s="167"/>
      <c r="M5" s="167"/>
      <c r="N5" s="167"/>
      <c r="O5" s="167"/>
      <c r="P5" s="167"/>
      <c r="Q5" s="167"/>
      <c r="R5" s="167"/>
      <c r="S5" s="167"/>
      <c r="T5" s="167"/>
      <c r="U5" s="167"/>
      <c r="V5" s="167"/>
      <c r="W5" s="167"/>
      <c r="X5" s="167"/>
      <c r="Y5" s="167"/>
      <c r="Z5" s="167"/>
    </row>
    <row r="6" spans="1:26" ht="15" customHeight="1" x14ac:dyDescent="0.25">
      <c r="A6" s="167"/>
      <c r="B6" s="280"/>
      <c r="C6" s="280"/>
      <c r="D6" s="334" t="s">
        <v>585</v>
      </c>
      <c r="E6" s="334" t="s">
        <v>490</v>
      </c>
      <c r="F6" s="334" t="s">
        <v>491</v>
      </c>
      <c r="G6" s="334" t="s">
        <v>492</v>
      </c>
      <c r="H6" s="280"/>
      <c r="I6" s="167"/>
      <c r="J6" s="167"/>
      <c r="K6" s="167"/>
      <c r="L6" s="167"/>
      <c r="M6" s="167"/>
      <c r="N6" s="167"/>
      <c r="O6" s="167"/>
      <c r="P6" s="167"/>
      <c r="Q6" s="167"/>
      <c r="R6" s="167"/>
      <c r="S6" s="167"/>
      <c r="T6" s="167"/>
      <c r="U6" s="167"/>
      <c r="V6" s="167"/>
      <c r="W6" s="167"/>
      <c r="X6" s="167"/>
      <c r="Y6" s="167"/>
      <c r="Z6" s="167"/>
    </row>
    <row r="7" spans="1:26" ht="15.75" x14ac:dyDescent="0.25">
      <c r="A7" s="167"/>
      <c r="B7" s="275"/>
      <c r="C7" s="275"/>
      <c r="D7" s="275"/>
      <c r="E7" s="275"/>
      <c r="F7" s="275"/>
      <c r="G7" s="275"/>
      <c r="H7" s="275"/>
      <c r="I7" s="167"/>
      <c r="J7" s="167"/>
      <c r="K7" s="167"/>
      <c r="L7" s="167"/>
      <c r="M7" s="167"/>
      <c r="N7" s="167"/>
      <c r="O7" s="167"/>
      <c r="P7" s="167"/>
      <c r="Q7" s="167"/>
      <c r="R7" s="167"/>
      <c r="S7" s="167"/>
      <c r="T7" s="167"/>
      <c r="U7" s="167"/>
      <c r="V7" s="167"/>
      <c r="W7" s="167"/>
      <c r="X7" s="167"/>
      <c r="Y7" s="167"/>
      <c r="Z7" s="167"/>
    </row>
    <row r="8" spans="1:26" ht="15.75" x14ac:dyDescent="0.25">
      <c r="A8" s="167"/>
      <c r="B8" s="129">
        <v>1</v>
      </c>
      <c r="C8" s="130">
        <v>2</v>
      </c>
      <c r="D8" s="130">
        <v>3</v>
      </c>
      <c r="E8" s="130">
        <v>4</v>
      </c>
      <c r="F8" s="130">
        <v>5</v>
      </c>
      <c r="G8" s="130">
        <v>6</v>
      </c>
      <c r="H8" s="130">
        <v>7</v>
      </c>
      <c r="I8" s="167"/>
      <c r="J8" s="167"/>
      <c r="K8" s="167"/>
      <c r="L8" s="167"/>
      <c r="M8" s="167"/>
      <c r="N8" s="167"/>
      <c r="O8" s="167"/>
      <c r="P8" s="167"/>
      <c r="Q8" s="167"/>
      <c r="R8" s="167"/>
      <c r="S8" s="167"/>
      <c r="T8" s="167"/>
      <c r="U8" s="167"/>
      <c r="V8" s="167"/>
      <c r="W8" s="167"/>
      <c r="X8" s="167"/>
      <c r="Y8" s="167"/>
      <c r="Z8" s="167"/>
    </row>
    <row r="9" spans="1:26" ht="15.75" x14ac:dyDescent="0.25">
      <c r="A9" s="167"/>
      <c r="B9" s="204">
        <v>1</v>
      </c>
      <c r="C9" s="197" t="s">
        <v>586</v>
      </c>
      <c r="D9" s="186"/>
      <c r="E9" s="186"/>
      <c r="F9" s="186"/>
      <c r="G9" s="186"/>
      <c r="H9" s="186"/>
      <c r="I9" s="167"/>
      <c r="J9" s="167"/>
      <c r="K9" s="167"/>
      <c r="L9" s="167"/>
      <c r="M9" s="167"/>
      <c r="N9" s="167"/>
      <c r="O9" s="167"/>
      <c r="P9" s="167"/>
      <c r="Q9" s="167"/>
      <c r="R9" s="167"/>
      <c r="S9" s="167"/>
      <c r="T9" s="167"/>
      <c r="U9" s="167"/>
      <c r="V9" s="167"/>
      <c r="W9" s="167"/>
      <c r="X9" s="167"/>
      <c r="Y9" s="167"/>
      <c r="Z9" s="167"/>
    </row>
    <row r="10" spans="1:26" ht="15.75" x14ac:dyDescent="0.25">
      <c r="A10" s="167"/>
      <c r="B10" s="318">
        <v>2</v>
      </c>
      <c r="C10" s="208" t="s">
        <v>587</v>
      </c>
      <c r="D10" s="312"/>
      <c r="E10" s="312"/>
      <c r="F10" s="312"/>
      <c r="G10" s="312"/>
      <c r="H10" s="312"/>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313"/>
      <c r="C11" s="197" t="s">
        <v>588</v>
      </c>
      <c r="D11" s="313"/>
      <c r="E11" s="313"/>
      <c r="F11" s="313"/>
      <c r="G11" s="313"/>
      <c r="H11" s="313"/>
      <c r="I11" s="167"/>
      <c r="J11" s="167"/>
      <c r="K11" s="167"/>
      <c r="L11" s="167"/>
      <c r="M11" s="167"/>
      <c r="N11" s="167"/>
      <c r="O11" s="167"/>
      <c r="P11" s="167"/>
      <c r="Q11" s="167"/>
      <c r="R11" s="167"/>
      <c r="S11" s="167"/>
      <c r="T11" s="167"/>
      <c r="U11" s="167"/>
      <c r="V11" s="167"/>
      <c r="W11" s="167"/>
      <c r="X11" s="167"/>
      <c r="Y11" s="167"/>
      <c r="Z11" s="167"/>
    </row>
    <row r="12" spans="1:26" ht="15.75" x14ac:dyDescent="0.25">
      <c r="A12" s="167"/>
      <c r="B12" s="318">
        <v>3</v>
      </c>
      <c r="C12" s="208" t="s">
        <v>589</v>
      </c>
      <c r="D12" s="312"/>
      <c r="E12" s="312"/>
      <c r="F12" s="312"/>
      <c r="G12" s="312"/>
      <c r="H12" s="312"/>
      <c r="I12" s="167"/>
      <c r="J12" s="167"/>
      <c r="K12" s="167"/>
      <c r="L12" s="167"/>
      <c r="M12" s="167"/>
      <c r="N12" s="167"/>
      <c r="O12" s="167"/>
      <c r="P12" s="167"/>
      <c r="Q12" s="167"/>
      <c r="R12" s="167"/>
      <c r="S12" s="167"/>
      <c r="T12" s="167"/>
      <c r="U12" s="167"/>
      <c r="V12" s="167"/>
      <c r="W12" s="167"/>
      <c r="X12" s="167"/>
      <c r="Y12" s="167"/>
      <c r="Z12" s="167"/>
    </row>
    <row r="13" spans="1:26" ht="15.75" x14ac:dyDescent="0.25">
      <c r="A13" s="167"/>
      <c r="B13" s="313"/>
      <c r="C13" s="197" t="s">
        <v>590</v>
      </c>
      <c r="D13" s="313"/>
      <c r="E13" s="313"/>
      <c r="F13" s="313"/>
      <c r="G13" s="313"/>
      <c r="H13" s="313"/>
      <c r="I13" s="167"/>
      <c r="J13" s="167"/>
      <c r="K13" s="167"/>
      <c r="L13" s="167"/>
      <c r="M13" s="167"/>
      <c r="N13" s="167"/>
      <c r="O13" s="167"/>
      <c r="P13" s="167"/>
      <c r="Q13" s="167"/>
      <c r="R13" s="167"/>
      <c r="S13" s="167"/>
      <c r="T13" s="167"/>
      <c r="U13" s="167"/>
      <c r="V13" s="167"/>
      <c r="W13" s="167"/>
      <c r="X13" s="167"/>
      <c r="Y13" s="167"/>
      <c r="Z13" s="167"/>
    </row>
    <row r="14" spans="1:26" ht="15.75" x14ac:dyDescent="0.25">
      <c r="A14" s="167"/>
      <c r="B14" s="318">
        <v>4</v>
      </c>
      <c r="C14" s="208" t="s">
        <v>591</v>
      </c>
      <c r="D14" s="312"/>
      <c r="E14" s="312"/>
      <c r="F14" s="312"/>
      <c r="G14" s="312"/>
      <c r="H14" s="312"/>
      <c r="I14" s="167"/>
      <c r="J14" s="167"/>
      <c r="K14" s="167"/>
      <c r="L14" s="167"/>
      <c r="M14" s="167"/>
      <c r="N14" s="167"/>
      <c r="O14" s="167"/>
      <c r="P14" s="167"/>
      <c r="Q14" s="167"/>
      <c r="R14" s="167"/>
      <c r="S14" s="167"/>
      <c r="T14" s="167"/>
      <c r="U14" s="167"/>
      <c r="V14" s="167"/>
      <c r="W14" s="167"/>
      <c r="X14" s="167"/>
      <c r="Y14" s="167"/>
      <c r="Z14" s="167"/>
    </row>
    <row r="15" spans="1:26" ht="15.75" x14ac:dyDescent="0.25">
      <c r="A15" s="167"/>
      <c r="B15" s="313"/>
      <c r="C15" s="197" t="s">
        <v>592</v>
      </c>
      <c r="D15" s="313"/>
      <c r="E15" s="313"/>
      <c r="F15" s="313"/>
      <c r="G15" s="313"/>
      <c r="H15" s="313"/>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318">
        <v>5</v>
      </c>
      <c r="C16" s="208" t="s">
        <v>589</v>
      </c>
      <c r="D16" s="312"/>
      <c r="E16" s="312"/>
      <c r="F16" s="312"/>
      <c r="G16" s="312"/>
      <c r="H16" s="312"/>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313"/>
      <c r="C17" s="197" t="s">
        <v>593</v>
      </c>
      <c r="D17" s="313"/>
      <c r="E17" s="313"/>
      <c r="F17" s="313"/>
      <c r="G17" s="313"/>
      <c r="H17" s="313"/>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204">
        <v>6</v>
      </c>
      <c r="C18" s="197" t="s">
        <v>594</v>
      </c>
      <c r="D18" s="186"/>
      <c r="E18" s="186"/>
      <c r="F18" s="186"/>
      <c r="G18" s="186"/>
      <c r="H18" s="186"/>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205">
        <v>7</v>
      </c>
      <c r="C19" s="199" t="s">
        <v>595</v>
      </c>
      <c r="D19" s="200"/>
      <c r="E19" s="200"/>
      <c r="F19" s="200"/>
      <c r="G19" s="200"/>
      <c r="H19" s="200"/>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311" t="s">
        <v>307</v>
      </c>
      <c r="C20" s="278"/>
      <c r="D20" s="186">
        <f t="shared" ref="D20:G20" si="0">SUM(D9:D19)</f>
        <v>0</v>
      </c>
      <c r="E20" s="186">
        <f t="shared" si="0"/>
        <v>0</v>
      </c>
      <c r="F20" s="186">
        <f t="shared" si="0"/>
        <v>0</v>
      </c>
      <c r="G20" s="186">
        <f t="shared" si="0"/>
        <v>0</v>
      </c>
      <c r="H20" s="185"/>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4">
    <mergeCell ref="B20:C20"/>
    <mergeCell ref="D12:D13"/>
    <mergeCell ref="E12:E13"/>
    <mergeCell ref="B14:B15"/>
    <mergeCell ref="D14:D15"/>
    <mergeCell ref="E14:E15"/>
    <mergeCell ref="D16:D17"/>
    <mergeCell ref="E16:E17"/>
    <mergeCell ref="F10:F11"/>
    <mergeCell ref="G10:G11"/>
    <mergeCell ref="B12:B13"/>
    <mergeCell ref="H12:H13"/>
    <mergeCell ref="B16:B17"/>
    <mergeCell ref="F14:F15"/>
    <mergeCell ref="G14:G15"/>
    <mergeCell ref="H14:H15"/>
    <mergeCell ref="F16:F17"/>
    <mergeCell ref="G16:G17"/>
    <mergeCell ref="B4:B7"/>
    <mergeCell ref="C4:C7"/>
    <mergeCell ref="D4:G4"/>
    <mergeCell ref="H16:H17"/>
    <mergeCell ref="H4:H7"/>
    <mergeCell ref="D5:G5"/>
    <mergeCell ref="D6:D7"/>
    <mergeCell ref="E6:E7"/>
    <mergeCell ref="F12:F13"/>
    <mergeCell ref="G12:G13"/>
    <mergeCell ref="H10:H11"/>
    <mergeCell ref="F6:F7"/>
    <mergeCell ref="G6:G7"/>
    <mergeCell ref="B10:B11"/>
    <mergeCell ref="D10:D11"/>
    <mergeCell ref="E10:E11"/>
  </mergeCell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Z1000"/>
  <sheetViews>
    <sheetView workbookViewId="0"/>
  </sheetViews>
  <sheetFormatPr defaultColWidth="11.25" defaultRowHeight="15" customHeight="1" x14ac:dyDescent="0.25"/>
  <cols>
    <col min="1" max="2" width="9.25" customWidth="1"/>
    <col min="3" max="3" width="25" customWidth="1"/>
    <col min="4" max="7" width="9.25" customWidth="1"/>
    <col min="8"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596</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338" t="s">
        <v>267</v>
      </c>
      <c r="C3" s="339" t="s">
        <v>387</v>
      </c>
      <c r="D3" s="340" t="s">
        <v>378</v>
      </c>
      <c r="E3" s="272"/>
      <c r="F3" s="273"/>
      <c r="G3" s="339" t="s">
        <v>307</v>
      </c>
      <c r="H3" s="167"/>
      <c r="I3" s="167"/>
      <c r="J3" s="167"/>
      <c r="K3" s="167"/>
      <c r="L3" s="167"/>
      <c r="M3" s="167"/>
      <c r="N3" s="167"/>
      <c r="O3" s="167"/>
      <c r="P3" s="167"/>
      <c r="Q3" s="167"/>
      <c r="R3" s="167"/>
      <c r="S3" s="167"/>
      <c r="T3" s="167"/>
      <c r="U3" s="167"/>
      <c r="V3" s="167"/>
      <c r="W3" s="167"/>
      <c r="X3" s="167"/>
      <c r="Y3" s="167"/>
      <c r="Z3" s="167"/>
    </row>
    <row r="4" spans="1:26" ht="15.75" x14ac:dyDescent="0.25">
      <c r="A4" s="167"/>
      <c r="B4" s="275"/>
      <c r="C4" s="275"/>
      <c r="D4" s="245" t="s">
        <v>304</v>
      </c>
      <c r="E4" s="245" t="s">
        <v>305</v>
      </c>
      <c r="F4" s="245" t="s">
        <v>306</v>
      </c>
      <c r="G4" s="275"/>
      <c r="H4" s="167"/>
      <c r="I4" s="167"/>
      <c r="J4" s="167"/>
      <c r="K4" s="167"/>
      <c r="L4" s="167"/>
      <c r="M4" s="167"/>
      <c r="N4" s="167"/>
      <c r="O4" s="167"/>
      <c r="P4" s="167"/>
      <c r="Q4" s="167"/>
      <c r="R4" s="167"/>
      <c r="S4" s="167"/>
      <c r="T4" s="167"/>
      <c r="U4" s="167"/>
      <c r="V4" s="167"/>
      <c r="W4" s="167"/>
      <c r="X4" s="167"/>
      <c r="Y4" s="167"/>
      <c r="Z4" s="167"/>
    </row>
    <row r="5" spans="1:26" ht="15.75" x14ac:dyDescent="0.25">
      <c r="A5" s="167"/>
      <c r="B5" s="202">
        <v>1</v>
      </c>
      <c r="C5" s="203">
        <v>2</v>
      </c>
      <c r="D5" s="203">
        <v>3</v>
      </c>
      <c r="E5" s="203">
        <v>4</v>
      </c>
      <c r="F5" s="203">
        <v>5</v>
      </c>
      <c r="G5" s="203">
        <v>6</v>
      </c>
      <c r="H5" s="167"/>
      <c r="I5" s="167"/>
      <c r="J5" s="167"/>
      <c r="K5" s="167"/>
      <c r="L5" s="167"/>
      <c r="M5" s="167"/>
      <c r="N5" s="167"/>
      <c r="O5" s="167"/>
      <c r="P5" s="167"/>
      <c r="Q5" s="167"/>
      <c r="R5" s="167"/>
      <c r="S5" s="167"/>
      <c r="T5" s="167"/>
      <c r="U5" s="167"/>
      <c r="V5" s="167"/>
      <c r="W5" s="167"/>
      <c r="X5" s="167"/>
      <c r="Y5" s="167"/>
      <c r="Z5" s="167"/>
    </row>
    <row r="6" spans="1:26" ht="25.5" x14ac:dyDescent="0.25">
      <c r="A6" s="167"/>
      <c r="B6" s="204">
        <v>1</v>
      </c>
      <c r="C6" s="197" t="s">
        <v>388</v>
      </c>
      <c r="D6" s="186"/>
      <c r="E6" s="186"/>
      <c r="F6" s="186"/>
      <c r="G6" s="197">
        <f t="shared" ref="G6:G9" si="0">SUM(D6:F6)</f>
        <v>0</v>
      </c>
      <c r="H6" s="167"/>
      <c r="I6" s="167"/>
      <c r="J6" s="167"/>
      <c r="K6" s="167"/>
      <c r="L6" s="167"/>
      <c r="M6" s="167"/>
      <c r="N6" s="167"/>
      <c r="O6" s="167"/>
      <c r="P6" s="167"/>
      <c r="Q6" s="167"/>
      <c r="R6" s="167"/>
      <c r="S6" s="167"/>
      <c r="T6" s="167"/>
      <c r="U6" s="167"/>
      <c r="V6" s="167"/>
      <c r="W6" s="167"/>
      <c r="X6" s="167"/>
      <c r="Y6" s="167"/>
      <c r="Z6" s="167"/>
    </row>
    <row r="7" spans="1:26" ht="15.75" x14ac:dyDescent="0.25">
      <c r="A7" s="167"/>
      <c r="B7" s="204">
        <v>2</v>
      </c>
      <c r="C7" s="197" t="s">
        <v>389</v>
      </c>
      <c r="D7" s="186"/>
      <c r="E7" s="186"/>
      <c r="F7" s="186"/>
      <c r="G7" s="197">
        <f t="shared" si="0"/>
        <v>0</v>
      </c>
      <c r="H7" s="167"/>
      <c r="I7" s="167"/>
      <c r="J7" s="167"/>
      <c r="K7" s="167"/>
      <c r="L7" s="167"/>
      <c r="M7" s="167"/>
      <c r="N7" s="167"/>
      <c r="O7" s="167"/>
      <c r="P7" s="167"/>
      <c r="Q7" s="167"/>
      <c r="R7" s="167"/>
      <c r="S7" s="167"/>
      <c r="T7" s="167"/>
      <c r="U7" s="167"/>
      <c r="V7" s="167"/>
      <c r="W7" s="167"/>
      <c r="X7" s="167"/>
      <c r="Y7" s="167"/>
      <c r="Z7" s="167"/>
    </row>
    <row r="8" spans="1:26" ht="15.75" x14ac:dyDescent="0.25">
      <c r="A8" s="167"/>
      <c r="B8" s="204">
        <v>3</v>
      </c>
      <c r="C8" s="197" t="s">
        <v>390</v>
      </c>
      <c r="D8" s="186"/>
      <c r="E8" s="186"/>
      <c r="F8" s="186"/>
      <c r="G8" s="197">
        <f t="shared" si="0"/>
        <v>0</v>
      </c>
      <c r="H8" s="167"/>
      <c r="I8" s="167"/>
      <c r="J8" s="167"/>
      <c r="K8" s="167"/>
      <c r="L8" s="167"/>
      <c r="M8" s="167"/>
      <c r="N8" s="167"/>
      <c r="O8" s="167"/>
      <c r="P8" s="167"/>
      <c r="Q8" s="167"/>
      <c r="R8" s="167"/>
      <c r="S8" s="167"/>
      <c r="T8" s="167"/>
      <c r="U8" s="167"/>
      <c r="V8" s="167"/>
      <c r="W8" s="167"/>
      <c r="X8" s="167"/>
      <c r="Y8" s="167"/>
      <c r="Z8" s="167"/>
    </row>
    <row r="9" spans="1:26" ht="15.75" x14ac:dyDescent="0.25">
      <c r="A9" s="167"/>
      <c r="B9" s="204">
        <v>4</v>
      </c>
      <c r="C9" s="197" t="s">
        <v>391</v>
      </c>
      <c r="D9" s="186"/>
      <c r="E9" s="186"/>
      <c r="F9" s="186"/>
      <c r="G9" s="197">
        <f t="shared" si="0"/>
        <v>0</v>
      </c>
      <c r="H9" s="167"/>
      <c r="I9" s="167"/>
      <c r="J9" s="167"/>
      <c r="K9" s="167"/>
      <c r="L9" s="167"/>
      <c r="M9" s="167"/>
      <c r="N9" s="167"/>
      <c r="O9" s="167"/>
      <c r="P9" s="167"/>
      <c r="Q9" s="167"/>
      <c r="R9" s="167"/>
      <c r="S9" s="167"/>
      <c r="T9" s="167"/>
      <c r="U9" s="167"/>
      <c r="V9" s="167"/>
      <c r="W9" s="167"/>
      <c r="X9" s="167"/>
      <c r="Y9" s="167"/>
      <c r="Z9" s="167"/>
    </row>
    <row r="10" spans="1:26" ht="15.75" x14ac:dyDescent="0.25">
      <c r="A10" s="167"/>
      <c r="B10" s="318">
        <v>5</v>
      </c>
      <c r="C10" s="208" t="s">
        <v>597</v>
      </c>
      <c r="D10" s="312"/>
      <c r="E10" s="312"/>
      <c r="F10" s="312"/>
      <c r="G10" s="319">
        <f>SUM(D10:F11)</f>
        <v>0</v>
      </c>
      <c r="H10" s="167"/>
      <c r="I10" s="167"/>
      <c r="J10" s="167"/>
      <c r="K10" s="167"/>
      <c r="L10" s="167"/>
      <c r="M10" s="167"/>
      <c r="N10" s="167"/>
      <c r="O10" s="167"/>
      <c r="P10" s="167"/>
      <c r="Q10" s="167"/>
      <c r="R10" s="167"/>
      <c r="S10" s="167"/>
      <c r="T10" s="167"/>
      <c r="U10" s="167"/>
      <c r="V10" s="167"/>
      <c r="W10" s="167"/>
      <c r="X10" s="167"/>
      <c r="Y10" s="167"/>
      <c r="Z10" s="167"/>
    </row>
    <row r="11" spans="1:26" ht="15.75" x14ac:dyDescent="0.25">
      <c r="A11" s="167"/>
      <c r="B11" s="313"/>
      <c r="C11" s="197" t="s">
        <v>598</v>
      </c>
      <c r="D11" s="313"/>
      <c r="E11" s="313"/>
      <c r="F11" s="313"/>
      <c r="G11" s="313"/>
      <c r="H11" s="167"/>
      <c r="I11" s="167"/>
      <c r="J11" s="167"/>
      <c r="K11" s="167"/>
      <c r="L11" s="167"/>
      <c r="M11" s="167"/>
      <c r="N11" s="167"/>
      <c r="O11" s="167"/>
      <c r="P11" s="167"/>
      <c r="Q11" s="167"/>
      <c r="R11" s="167"/>
      <c r="S11" s="167"/>
      <c r="T11" s="167"/>
      <c r="U11" s="167"/>
      <c r="V11" s="167"/>
      <c r="W11" s="167"/>
      <c r="X11" s="167"/>
      <c r="Y11" s="167"/>
      <c r="Z11" s="167"/>
    </row>
    <row r="12" spans="1:26" ht="15.75" x14ac:dyDescent="0.25">
      <c r="A12" s="167"/>
      <c r="B12" s="204">
        <v>6</v>
      </c>
      <c r="C12" s="197" t="s">
        <v>393</v>
      </c>
      <c r="D12" s="186"/>
      <c r="E12" s="186"/>
      <c r="F12" s="186"/>
      <c r="G12" s="197">
        <f t="shared" ref="G12:G16" si="1">SUM(D12:F12)</f>
        <v>0</v>
      </c>
      <c r="H12" s="167"/>
      <c r="I12" s="167"/>
      <c r="J12" s="167"/>
      <c r="K12" s="167"/>
      <c r="L12" s="167"/>
      <c r="M12" s="167"/>
      <c r="N12" s="167"/>
      <c r="O12" s="167"/>
      <c r="P12" s="167"/>
      <c r="Q12" s="167"/>
      <c r="R12" s="167"/>
      <c r="S12" s="167"/>
      <c r="T12" s="167"/>
      <c r="U12" s="167"/>
      <c r="V12" s="167"/>
      <c r="W12" s="167"/>
      <c r="X12" s="167"/>
      <c r="Y12" s="167"/>
      <c r="Z12" s="167"/>
    </row>
    <row r="13" spans="1:26" ht="15.75" x14ac:dyDescent="0.25">
      <c r="A13" s="167"/>
      <c r="B13" s="204">
        <v>7</v>
      </c>
      <c r="C13" s="197" t="s">
        <v>394</v>
      </c>
      <c r="D13" s="186"/>
      <c r="E13" s="186"/>
      <c r="F13" s="186"/>
      <c r="G13" s="197">
        <f t="shared" si="1"/>
        <v>0</v>
      </c>
      <c r="H13" s="167"/>
      <c r="I13" s="167"/>
      <c r="J13" s="167"/>
      <c r="K13" s="167"/>
      <c r="L13" s="167"/>
      <c r="M13" s="167"/>
      <c r="N13" s="167"/>
      <c r="O13" s="167"/>
      <c r="P13" s="167"/>
      <c r="Q13" s="167"/>
      <c r="R13" s="167"/>
      <c r="S13" s="167"/>
      <c r="T13" s="167"/>
      <c r="U13" s="167"/>
      <c r="V13" s="167"/>
      <c r="W13" s="167"/>
      <c r="X13" s="167"/>
      <c r="Y13" s="167"/>
      <c r="Z13" s="167"/>
    </row>
    <row r="14" spans="1:26" ht="15.75" x14ac:dyDescent="0.25">
      <c r="A14" s="167"/>
      <c r="B14" s="204">
        <v>8</v>
      </c>
      <c r="C14" s="197" t="s">
        <v>395</v>
      </c>
      <c r="D14" s="186"/>
      <c r="E14" s="186"/>
      <c r="F14" s="186"/>
      <c r="G14" s="197">
        <f t="shared" si="1"/>
        <v>0</v>
      </c>
      <c r="H14" s="167"/>
      <c r="I14" s="167"/>
      <c r="J14" s="167"/>
      <c r="K14" s="167"/>
      <c r="L14" s="167"/>
      <c r="M14" s="167"/>
      <c r="N14" s="167"/>
      <c r="O14" s="167"/>
      <c r="P14" s="167"/>
      <c r="Q14" s="167"/>
      <c r="R14" s="167"/>
      <c r="S14" s="167"/>
      <c r="T14" s="167"/>
      <c r="U14" s="167"/>
      <c r="V14" s="167"/>
      <c r="W14" s="167"/>
      <c r="X14" s="167"/>
      <c r="Y14" s="167"/>
      <c r="Z14" s="167"/>
    </row>
    <row r="15" spans="1:26" ht="15.75" x14ac:dyDescent="0.25">
      <c r="A15" s="167"/>
      <c r="B15" s="204">
        <v>9</v>
      </c>
      <c r="C15" s="197" t="s">
        <v>396</v>
      </c>
      <c r="D15" s="186"/>
      <c r="E15" s="186"/>
      <c r="F15" s="186"/>
      <c r="G15" s="197">
        <f t="shared" si="1"/>
        <v>0</v>
      </c>
      <c r="H15" s="167"/>
      <c r="I15" s="167"/>
      <c r="J15" s="167"/>
      <c r="K15" s="167"/>
      <c r="L15" s="167"/>
      <c r="M15" s="167"/>
      <c r="N15" s="167"/>
      <c r="O15" s="167"/>
      <c r="P15" s="167"/>
      <c r="Q15" s="167"/>
      <c r="R15" s="167"/>
      <c r="S15" s="167"/>
      <c r="T15" s="167"/>
      <c r="U15" s="167"/>
      <c r="V15" s="167"/>
      <c r="W15" s="167"/>
      <c r="X15" s="167"/>
      <c r="Y15" s="167"/>
      <c r="Z15" s="167"/>
    </row>
    <row r="16" spans="1:26" ht="25.5" x14ac:dyDescent="0.25">
      <c r="A16" s="167"/>
      <c r="B16" s="205">
        <v>10</v>
      </c>
      <c r="C16" s="199" t="s">
        <v>397</v>
      </c>
      <c r="D16" s="200"/>
      <c r="E16" s="200"/>
      <c r="F16" s="200"/>
      <c r="G16" s="199">
        <f t="shared" si="1"/>
        <v>0</v>
      </c>
      <c r="H16" s="167"/>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311" t="s">
        <v>307</v>
      </c>
      <c r="C17" s="278"/>
      <c r="D17" s="225">
        <f t="shared" ref="D17:G17" si="2">SUM(D6:D16)</f>
        <v>0</v>
      </c>
      <c r="E17" s="225">
        <f t="shared" si="2"/>
        <v>0</v>
      </c>
      <c r="F17" s="225">
        <f t="shared" si="2"/>
        <v>0</v>
      </c>
      <c r="G17" s="225">
        <f t="shared" si="2"/>
        <v>0</v>
      </c>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8" t="s">
        <v>599</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338" t="s">
        <v>267</v>
      </c>
      <c r="C21" s="339" t="s">
        <v>399</v>
      </c>
      <c r="D21" s="340" t="s">
        <v>378</v>
      </c>
      <c r="E21" s="272"/>
      <c r="F21" s="273"/>
      <c r="G21" s="339" t="s">
        <v>307</v>
      </c>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275"/>
      <c r="C22" s="275"/>
      <c r="D22" s="245" t="s">
        <v>304</v>
      </c>
      <c r="E22" s="245" t="s">
        <v>305</v>
      </c>
      <c r="F22" s="245" t="s">
        <v>306</v>
      </c>
      <c r="G22" s="275"/>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202">
        <v>1</v>
      </c>
      <c r="C23" s="203">
        <v>2</v>
      </c>
      <c r="D23" s="203">
        <v>3</v>
      </c>
      <c r="E23" s="203">
        <v>4</v>
      </c>
      <c r="F23" s="203">
        <v>5</v>
      </c>
      <c r="G23" s="203">
        <v>6</v>
      </c>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318">
        <v>1</v>
      </c>
      <c r="C24" s="208" t="s">
        <v>400</v>
      </c>
      <c r="D24" s="312"/>
      <c r="E24" s="312"/>
      <c r="F24" s="312"/>
      <c r="G24" s="319">
        <f>SUM(D24:F25)</f>
        <v>0</v>
      </c>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313"/>
      <c r="C25" s="197" t="s">
        <v>401</v>
      </c>
      <c r="D25" s="313"/>
      <c r="E25" s="313"/>
      <c r="F25" s="313"/>
      <c r="G25" s="313"/>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318">
        <v>2</v>
      </c>
      <c r="C26" s="208" t="s">
        <v>600</v>
      </c>
      <c r="D26" s="312"/>
      <c r="E26" s="312"/>
      <c r="F26" s="312"/>
      <c r="G26" s="319">
        <f>SUM(D26:F27)</f>
        <v>0</v>
      </c>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313"/>
      <c r="C27" s="197" t="s">
        <v>401</v>
      </c>
      <c r="D27" s="313"/>
      <c r="E27" s="313"/>
      <c r="F27" s="313"/>
      <c r="G27" s="313"/>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204">
        <v>3</v>
      </c>
      <c r="C28" s="197" t="s">
        <v>403</v>
      </c>
      <c r="D28" s="186"/>
      <c r="E28" s="186"/>
      <c r="F28" s="186"/>
      <c r="G28" s="197">
        <f>SUM(D28:F28)</f>
        <v>0</v>
      </c>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318">
        <v>4</v>
      </c>
      <c r="C29" s="208" t="s">
        <v>403</v>
      </c>
      <c r="D29" s="312"/>
      <c r="E29" s="312"/>
      <c r="F29" s="312"/>
      <c r="G29" s="319">
        <f>SUM(D29:F30)</f>
        <v>0</v>
      </c>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313"/>
      <c r="C30" s="197" t="s">
        <v>404</v>
      </c>
      <c r="D30" s="313"/>
      <c r="E30" s="313"/>
      <c r="F30" s="313"/>
      <c r="G30" s="313"/>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318">
        <v>5</v>
      </c>
      <c r="C31" s="208" t="s">
        <v>405</v>
      </c>
      <c r="D31" s="312"/>
      <c r="E31" s="312"/>
      <c r="F31" s="312"/>
      <c r="G31" s="319">
        <f>SUM(D31:F32)</f>
        <v>0</v>
      </c>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313"/>
      <c r="C32" s="197" t="s">
        <v>406</v>
      </c>
      <c r="D32" s="313"/>
      <c r="E32" s="313"/>
      <c r="F32" s="313"/>
      <c r="G32" s="313"/>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204">
        <v>6</v>
      </c>
      <c r="C33" s="197" t="s">
        <v>407</v>
      </c>
      <c r="D33" s="186"/>
      <c r="E33" s="186"/>
      <c r="F33" s="186"/>
      <c r="G33" s="197">
        <f t="shared" ref="G33:G34" si="3">SUM(D33:F33)</f>
        <v>0</v>
      </c>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204">
        <v>7</v>
      </c>
      <c r="C34" s="197" t="s">
        <v>408</v>
      </c>
      <c r="D34" s="186"/>
      <c r="E34" s="186"/>
      <c r="F34" s="186"/>
      <c r="G34" s="197">
        <f t="shared" si="3"/>
        <v>0</v>
      </c>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318">
        <v>8</v>
      </c>
      <c r="C35" s="208" t="s">
        <v>601</v>
      </c>
      <c r="D35" s="312"/>
      <c r="E35" s="312"/>
      <c r="F35" s="312"/>
      <c r="G35" s="319">
        <f>SUM(D35:F36)</f>
        <v>0</v>
      </c>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313"/>
      <c r="C36" s="197" t="s">
        <v>602</v>
      </c>
      <c r="D36" s="313"/>
      <c r="E36" s="313"/>
      <c r="F36" s="313"/>
      <c r="G36" s="313"/>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318">
        <v>9</v>
      </c>
      <c r="C37" s="208" t="s">
        <v>601</v>
      </c>
      <c r="D37" s="312"/>
      <c r="E37" s="312"/>
      <c r="F37" s="312"/>
      <c r="G37" s="319">
        <f>SUM(D37:F38)</f>
        <v>0</v>
      </c>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313"/>
      <c r="C38" s="197" t="s">
        <v>603</v>
      </c>
      <c r="D38" s="313"/>
      <c r="E38" s="313"/>
      <c r="F38" s="313"/>
      <c r="G38" s="313"/>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318">
        <v>10</v>
      </c>
      <c r="C39" s="208" t="s">
        <v>601</v>
      </c>
      <c r="D39" s="312"/>
      <c r="E39" s="312"/>
      <c r="F39" s="312"/>
      <c r="G39" s="319">
        <f>SUM(D39:F40)</f>
        <v>0</v>
      </c>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275"/>
      <c r="C40" s="199" t="s">
        <v>604</v>
      </c>
      <c r="D40" s="275"/>
      <c r="E40" s="275"/>
      <c r="F40" s="275"/>
      <c r="G40" s="275"/>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311" t="s">
        <v>307</v>
      </c>
      <c r="C41" s="278"/>
      <c r="D41" s="186"/>
      <c r="E41" s="186"/>
      <c r="F41" s="186"/>
      <c r="G41" s="186">
        <f>SUM(G24:G40)</f>
        <v>0</v>
      </c>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row>
    <row r="222" spans="1:26" ht="15.75" customHeight="1" x14ac:dyDescent="0.25">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row>
    <row r="223" spans="1:26" ht="15.75" customHeight="1" x14ac:dyDescent="0.25">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row>
    <row r="224" spans="1:26" ht="15.75" customHeight="1" x14ac:dyDescent="0.25">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row>
    <row r="225" spans="1:26" ht="15.75" customHeight="1" x14ac:dyDescent="0.25">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row>
    <row r="226" spans="1:26" ht="15.75" customHeight="1" x14ac:dyDescent="0.25">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row>
    <row r="227" spans="1:26" ht="15.75" customHeight="1" x14ac:dyDescent="0.25">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row>
    <row r="228" spans="1:26" ht="15.75" customHeight="1" x14ac:dyDescent="0.25">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row>
    <row r="229" spans="1:26" ht="15.75" customHeight="1" x14ac:dyDescent="0.25">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row>
    <row r="230" spans="1:26" ht="15.75" customHeight="1" x14ac:dyDescent="0.25">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row>
    <row r="231" spans="1:26" ht="15.75" customHeight="1" x14ac:dyDescent="0.25">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row>
    <row r="232" spans="1:26" ht="15.75" customHeight="1" x14ac:dyDescent="0.25">
      <c r="A232" s="167"/>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row>
    <row r="233" spans="1:26" ht="15.75" customHeight="1" x14ac:dyDescent="0.25">
      <c r="A233" s="167"/>
      <c r="B233" s="167"/>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row>
    <row r="234" spans="1:26" ht="15.75" customHeight="1" x14ac:dyDescent="0.25">
      <c r="A234" s="167"/>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row>
    <row r="235" spans="1:26" ht="15.75" customHeight="1" x14ac:dyDescent="0.25">
      <c r="A235" s="167"/>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row>
    <row r="236" spans="1:26" ht="15.75" customHeight="1" x14ac:dyDescent="0.25">
      <c r="A236" s="167"/>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row>
    <row r="237" spans="1:26" ht="15.75" customHeight="1" x14ac:dyDescent="0.25">
      <c r="A237" s="167"/>
      <c r="B237" s="167"/>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row>
    <row r="238" spans="1:26" ht="15.75" customHeight="1" x14ac:dyDescent="0.25">
      <c r="A238" s="167"/>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row>
    <row r="239" spans="1:26" ht="15.75" customHeight="1" x14ac:dyDescent="0.25">
      <c r="A239" s="167"/>
      <c r="B239" s="167"/>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row>
    <row r="240" spans="1:26" ht="15.75" customHeight="1" x14ac:dyDescent="0.25">
      <c r="A240" s="167"/>
      <c r="B240" s="167"/>
      <c r="C240" s="167"/>
      <c r="D240" s="167"/>
      <c r="E240" s="167"/>
      <c r="F240" s="167"/>
      <c r="G240" s="167"/>
      <c r="H240" s="167"/>
      <c r="I240" s="167"/>
      <c r="J240" s="167"/>
      <c r="K240" s="167"/>
      <c r="L240" s="167"/>
      <c r="M240" s="167"/>
      <c r="N240" s="167"/>
      <c r="O240" s="167"/>
      <c r="P240" s="167"/>
      <c r="Q240" s="167"/>
      <c r="R240" s="167"/>
      <c r="S240" s="167"/>
      <c r="T240" s="167"/>
      <c r="U240" s="167"/>
      <c r="V240" s="167"/>
      <c r="W240" s="167"/>
      <c r="X240" s="167"/>
      <c r="Y240" s="167"/>
      <c r="Z240" s="167"/>
    </row>
    <row r="241" spans="1:26" ht="15.75" customHeight="1" x14ac:dyDescent="0.25">
      <c r="A241" s="167"/>
      <c r="B241" s="167"/>
      <c r="C241" s="167"/>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0">
    <mergeCell ref="G21:G22"/>
    <mergeCell ref="D24:D25"/>
    <mergeCell ref="G24:G25"/>
    <mergeCell ref="E24:E25"/>
    <mergeCell ref="F24:F25"/>
    <mergeCell ref="G29:G30"/>
    <mergeCell ref="G26:G27"/>
    <mergeCell ref="B39:B40"/>
    <mergeCell ref="B41:C41"/>
    <mergeCell ref="E37:E38"/>
    <mergeCell ref="F37:F38"/>
    <mergeCell ref="G37:G38"/>
    <mergeCell ref="G31:G32"/>
    <mergeCell ref="G35:G36"/>
    <mergeCell ref="D39:D40"/>
    <mergeCell ref="E39:E40"/>
    <mergeCell ref="F39:F40"/>
    <mergeCell ref="G39:G40"/>
    <mergeCell ref="E35:E36"/>
    <mergeCell ref="F35:F36"/>
    <mergeCell ref="F26:F27"/>
    <mergeCell ref="F10:F11"/>
    <mergeCell ref="G10:G11"/>
    <mergeCell ref="B3:B4"/>
    <mergeCell ref="C3:C4"/>
    <mergeCell ref="D3:F3"/>
    <mergeCell ref="G3:G4"/>
    <mergeCell ref="B10:B11"/>
    <mergeCell ref="D10:D11"/>
    <mergeCell ref="E10:E11"/>
    <mergeCell ref="B37:B38"/>
    <mergeCell ref="D37:D38"/>
    <mergeCell ref="D35:D36"/>
    <mergeCell ref="B31:B32"/>
    <mergeCell ref="D31:D32"/>
    <mergeCell ref="E31:E32"/>
    <mergeCell ref="F31:F32"/>
    <mergeCell ref="B35:B36"/>
    <mergeCell ref="B17:C17"/>
    <mergeCell ref="B21:B22"/>
    <mergeCell ref="C21:C22"/>
    <mergeCell ref="F29:F30"/>
    <mergeCell ref="D21:F21"/>
    <mergeCell ref="B29:B30"/>
    <mergeCell ref="B24:B25"/>
    <mergeCell ref="B26:B27"/>
    <mergeCell ref="D26:D27"/>
    <mergeCell ref="E26:E27"/>
    <mergeCell ref="D29:D30"/>
    <mergeCell ref="E29:E30"/>
  </mergeCell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Y1000"/>
  <sheetViews>
    <sheetView workbookViewId="0"/>
  </sheetViews>
  <sheetFormatPr defaultColWidth="11.25" defaultRowHeight="15" customHeight="1" x14ac:dyDescent="0.25"/>
  <cols>
    <col min="1" max="1" width="9.25" customWidth="1"/>
    <col min="2" max="2" width="4.75" customWidth="1"/>
    <col min="3" max="3" width="30.125" customWidth="1"/>
    <col min="4" max="4" width="9.25" customWidth="1"/>
    <col min="5" max="5" width="11" customWidth="1"/>
    <col min="6" max="6" width="9.25" customWidth="1"/>
    <col min="7" max="25" width="12.125" customWidth="1"/>
  </cols>
  <sheetData>
    <row r="1" spans="1:25"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row>
    <row r="2" spans="1:25" ht="15.75" x14ac:dyDescent="0.25">
      <c r="A2" s="167"/>
      <c r="B2" s="168" t="s">
        <v>605</v>
      </c>
      <c r="C2" s="167"/>
      <c r="D2" s="167"/>
      <c r="E2" s="167"/>
      <c r="F2" s="167"/>
      <c r="G2" s="167"/>
      <c r="H2" s="167"/>
      <c r="I2" s="167"/>
      <c r="J2" s="167"/>
      <c r="K2" s="167"/>
      <c r="L2" s="167"/>
      <c r="M2" s="167"/>
      <c r="N2" s="167"/>
      <c r="O2" s="167"/>
      <c r="P2" s="167"/>
      <c r="Q2" s="167"/>
      <c r="R2" s="167"/>
      <c r="S2" s="167"/>
      <c r="T2" s="167"/>
      <c r="U2" s="167"/>
      <c r="V2" s="167"/>
      <c r="W2" s="167"/>
      <c r="X2" s="167"/>
      <c r="Y2" s="167"/>
    </row>
    <row r="3" spans="1:25" ht="15.75" x14ac:dyDescent="0.25">
      <c r="A3" s="167"/>
      <c r="B3" s="246" t="s">
        <v>3</v>
      </c>
      <c r="C3" s="247" t="s">
        <v>418</v>
      </c>
      <c r="D3" s="247" t="s">
        <v>374</v>
      </c>
      <c r="E3" s="247" t="s">
        <v>419</v>
      </c>
      <c r="F3" s="167"/>
      <c r="G3" s="167"/>
      <c r="H3" s="167"/>
      <c r="I3" s="167"/>
      <c r="J3" s="167"/>
      <c r="K3" s="167"/>
      <c r="L3" s="167"/>
      <c r="M3" s="167"/>
      <c r="N3" s="167"/>
      <c r="O3" s="167"/>
      <c r="P3" s="167"/>
      <c r="Q3" s="167"/>
      <c r="R3" s="167"/>
      <c r="S3" s="167"/>
      <c r="T3" s="167"/>
      <c r="U3" s="167"/>
      <c r="V3" s="167"/>
      <c r="W3" s="167"/>
      <c r="X3" s="167"/>
      <c r="Y3" s="167"/>
    </row>
    <row r="4" spans="1:25" ht="15.75" x14ac:dyDescent="0.25">
      <c r="A4" s="167"/>
      <c r="B4" s="202">
        <v>1</v>
      </c>
      <c r="C4" s="203">
        <v>2</v>
      </c>
      <c r="D4" s="203">
        <v>3</v>
      </c>
      <c r="E4" s="203">
        <v>4</v>
      </c>
      <c r="F4" s="167"/>
      <c r="G4" s="167"/>
      <c r="H4" s="167"/>
      <c r="I4" s="167"/>
      <c r="J4" s="167"/>
      <c r="K4" s="167"/>
      <c r="L4" s="167"/>
      <c r="M4" s="167"/>
      <c r="N4" s="167"/>
      <c r="O4" s="167"/>
      <c r="P4" s="167"/>
      <c r="Q4" s="167"/>
      <c r="R4" s="167"/>
      <c r="S4" s="167"/>
      <c r="T4" s="167"/>
      <c r="U4" s="167"/>
      <c r="V4" s="167"/>
      <c r="W4" s="167"/>
      <c r="X4" s="167"/>
      <c r="Y4" s="167"/>
    </row>
    <row r="5" spans="1:25" ht="15.75" x14ac:dyDescent="0.25">
      <c r="A5" s="167"/>
      <c r="B5" s="341" t="s">
        <v>420</v>
      </c>
      <c r="C5" s="220" t="s">
        <v>606</v>
      </c>
      <c r="D5" s="312"/>
      <c r="E5" s="312"/>
      <c r="F5" s="167"/>
      <c r="G5" s="167"/>
      <c r="H5" s="167"/>
      <c r="I5" s="167"/>
      <c r="J5" s="167"/>
      <c r="K5" s="167"/>
      <c r="L5" s="167"/>
      <c r="M5" s="167"/>
      <c r="N5" s="167"/>
      <c r="O5" s="167"/>
      <c r="P5" s="167"/>
      <c r="Q5" s="167"/>
      <c r="R5" s="167"/>
      <c r="S5" s="167"/>
      <c r="T5" s="167"/>
      <c r="U5" s="167"/>
      <c r="V5" s="167"/>
      <c r="W5" s="167"/>
      <c r="X5" s="167"/>
      <c r="Y5" s="167"/>
    </row>
    <row r="6" spans="1:25" ht="15.75" x14ac:dyDescent="0.25">
      <c r="A6" s="167"/>
      <c r="B6" s="280"/>
      <c r="C6" s="193" t="s">
        <v>607</v>
      </c>
      <c r="D6" s="280"/>
      <c r="E6" s="280"/>
      <c r="F6" s="167"/>
      <c r="G6" s="167"/>
      <c r="H6" s="167"/>
      <c r="I6" s="167"/>
      <c r="J6" s="167"/>
      <c r="K6" s="167"/>
      <c r="L6" s="167"/>
      <c r="M6" s="167"/>
      <c r="N6" s="167"/>
      <c r="O6" s="167"/>
      <c r="P6" s="167"/>
      <c r="Q6" s="167"/>
      <c r="R6" s="167"/>
      <c r="S6" s="167"/>
      <c r="T6" s="167"/>
      <c r="U6" s="167"/>
      <c r="V6" s="167"/>
      <c r="W6" s="167"/>
      <c r="X6" s="167"/>
      <c r="Y6" s="167"/>
    </row>
    <row r="7" spans="1:25" ht="15.75" x14ac:dyDescent="0.25">
      <c r="A7" s="167"/>
      <c r="B7" s="313"/>
      <c r="C7" s="195" t="s">
        <v>608</v>
      </c>
      <c r="D7" s="313"/>
      <c r="E7" s="313"/>
      <c r="F7" s="167"/>
      <c r="G7" s="167"/>
      <c r="H7" s="167"/>
      <c r="I7" s="167"/>
      <c r="J7" s="167"/>
      <c r="K7" s="167"/>
      <c r="L7" s="167"/>
      <c r="M7" s="167"/>
      <c r="N7" s="167"/>
      <c r="O7" s="167"/>
      <c r="P7" s="167"/>
      <c r="Q7" s="167"/>
      <c r="R7" s="167"/>
      <c r="S7" s="167"/>
      <c r="T7" s="167"/>
      <c r="U7" s="167"/>
      <c r="V7" s="167"/>
      <c r="W7" s="167"/>
      <c r="X7" s="167"/>
      <c r="Y7" s="167"/>
    </row>
    <row r="8" spans="1:25" ht="15.75" x14ac:dyDescent="0.25">
      <c r="A8" s="167"/>
      <c r="B8" s="221"/>
      <c r="C8" s="195" t="s">
        <v>424</v>
      </c>
      <c r="D8" s="186"/>
      <c r="E8" s="186"/>
      <c r="F8" s="167"/>
      <c r="G8" s="167"/>
      <c r="H8" s="167"/>
      <c r="I8" s="167"/>
      <c r="J8" s="167"/>
      <c r="K8" s="167"/>
      <c r="L8" s="167"/>
      <c r="M8" s="167"/>
      <c r="N8" s="167"/>
      <c r="O8" s="167"/>
      <c r="P8" s="167"/>
      <c r="Q8" s="167"/>
      <c r="R8" s="167"/>
      <c r="S8" s="167"/>
      <c r="T8" s="167"/>
      <c r="U8" s="167"/>
      <c r="V8" s="167"/>
      <c r="W8" s="167"/>
      <c r="X8" s="167"/>
      <c r="Y8" s="167"/>
    </row>
    <row r="9" spans="1:25" ht="15.75" x14ac:dyDescent="0.25">
      <c r="A9" s="167"/>
      <c r="B9" s="221"/>
      <c r="C9" s="195" t="s">
        <v>425</v>
      </c>
      <c r="D9" s="186"/>
      <c r="E9" s="186"/>
      <c r="F9" s="167"/>
      <c r="G9" s="167"/>
      <c r="H9" s="167"/>
      <c r="I9" s="167"/>
      <c r="J9" s="167"/>
      <c r="K9" s="167"/>
      <c r="L9" s="167"/>
      <c r="M9" s="167"/>
      <c r="N9" s="167"/>
      <c r="O9" s="167"/>
      <c r="P9" s="167"/>
      <c r="Q9" s="167"/>
      <c r="R9" s="167"/>
      <c r="S9" s="167"/>
      <c r="T9" s="167"/>
      <c r="U9" s="167"/>
      <c r="V9" s="167"/>
      <c r="W9" s="167"/>
      <c r="X9" s="167"/>
      <c r="Y9" s="167"/>
    </row>
    <row r="10" spans="1:25" ht="15.75" x14ac:dyDescent="0.25">
      <c r="A10" s="167"/>
      <c r="B10" s="222"/>
      <c r="C10" s="206" t="s">
        <v>426</v>
      </c>
      <c r="D10" s="200"/>
      <c r="E10" s="200"/>
      <c r="F10" s="167"/>
      <c r="G10" s="167"/>
      <c r="H10" s="167"/>
      <c r="I10" s="167"/>
      <c r="J10" s="167"/>
      <c r="K10" s="167"/>
      <c r="L10" s="167"/>
      <c r="M10" s="167"/>
      <c r="N10" s="167"/>
      <c r="O10" s="167"/>
      <c r="P10" s="167"/>
      <c r="Q10" s="167"/>
      <c r="R10" s="167"/>
      <c r="S10" s="167"/>
      <c r="T10" s="167"/>
      <c r="U10" s="167"/>
      <c r="V10" s="167"/>
      <c r="W10" s="167"/>
      <c r="X10" s="167"/>
      <c r="Y10" s="167"/>
    </row>
    <row r="11" spans="1:25" ht="15.75" x14ac:dyDescent="0.25">
      <c r="A11" s="167"/>
      <c r="B11" s="311" t="s">
        <v>307</v>
      </c>
      <c r="C11" s="278"/>
      <c r="D11" s="197">
        <f>COUNTA(C8:C10)</f>
        <v>3</v>
      </c>
      <c r="E11" s="186"/>
      <c r="F11" s="167"/>
      <c r="G11" s="167"/>
      <c r="H11" s="167"/>
      <c r="I11" s="167"/>
      <c r="J11" s="167"/>
      <c r="K11" s="167"/>
      <c r="L11" s="167"/>
      <c r="M11" s="167"/>
      <c r="N11" s="167"/>
      <c r="O11" s="167"/>
      <c r="P11" s="167"/>
      <c r="Q11" s="167"/>
      <c r="R11" s="167"/>
      <c r="S11" s="167"/>
      <c r="T11" s="167"/>
      <c r="U11" s="167"/>
      <c r="V11" s="167"/>
      <c r="W11" s="167"/>
      <c r="X11" s="167"/>
      <c r="Y11" s="167"/>
    </row>
    <row r="12" spans="1:25" ht="15.75" x14ac:dyDescent="0.25">
      <c r="A12" s="167"/>
      <c r="B12" s="341" t="s">
        <v>427</v>
      </c>
      <c r="C12" s="220" t="s">
        <v>609</v>
      </c>
      <c r="D12" s="312"/>
      <c r="E12" s="312"/>
      <c r="F12" s="167"/>
      <c r="G12" s="167"/>
      <c r="H12" s="167"/>
      <c r="I12" s="167"/>
      <c r="J12" s="167"/>
      <c r="K12" s="167"/>
      <c r="L12" s="167"/>
      <c r="M12" s="167"/>
      <c r="N12" s="167"/>
      <c r="O12" s="167"/>
      <c r="P12" s="167"/>
      <c r="Q12" s="167"/>
      <c r="R12" s="167"/>
      <c r="S12" s="167"/>
      <c r="T12" s="167"/>
      <c r="U12" s="167"/>
      <c r="V12" s="167"/>
      <c r="W12" s="167"/>
      <c r="X12" s="167"/>
      <c r="Y12" s="167"/>
    </row>
    <row r="13" spans="1:25" ht="15.75" x14ac:dyDescent="0.25">
      <c r="A13" s="167"/>
      <c r="B13" s="280"/>
      <c r="C13" s="193" t="s">
        <v>610</v>
      </c>
      <c r="D13" s="280"/>
      <c r="E13" s="280"/>
      <c r="F13" s="167"/>
      <c r="G13" s="167"/>
      <c r="H13" s="167"/>
      <c r="I13" s="167"/>
      <c r="J13" s="167"/>
      <c r="K13" s="167"/>
      <c r="L13" s="167"/>
      <c r="M13" s="167"/>
      <c r="N13" s="167"/>
      <c r="O13" s="167"/>
      <c r="P13" s="167"/>
      <c r="Q13" s="167"/>
      <c r="R13" s="167"/>
      <c r="S13" s="167"/>
      <c r="T13" s="167"/>
      <c r="U13" s="167"/>
      <c r="V13" s="167"/>
      <c r="W13" s="167"/>
      <c r="X13" s="167"/>
      <c r="Y13" s="167"/>
    </row>
    <row r="14" spans="1:25" ht="15.75" x14ac:dyDescent="0.25">
      <c r="A14" s="167"/>
      <c r="B14" s="280"/>
      <c r="C14" s="193" t="s">
        <v>611</v>
      </c>
      <c r="D14" s="280"/>
      <c r="E14" s="280"/>
      <c r="F14" s="167"/>
      <c r="G14" s="167"/>
      <c r="H14" s="167"/>
      <c r="I14" s="167"/>
      <c r="J14" s="167"/>
      <c r="K14" s="167"/>
      <c r="L14" s="167"/>
      <c r="M14" s="167"/>
      <c r="N14" s="167"/>
      <c r="O14" s="167"/>
      <c r="P14" s="167"/>
      <c r="Q14" s="167"/>
      <c r="R14" s="167"/>
      <c r="S14" s="167"/>
      <c r="T14" s="167"/>
      <c r="U14" s="167"/>
      <c r="V14" s="167"/>
      <c r="W14" s="167"/>
      <c r="X14" s="167"/>
      <c r="Y14" s="167"/>
    </row>
    <row r="15" spans="1:25" ht="63.75" x14ac:dyDescent="0.25">
      <c r="A15" s="167"/>
      <c r="B15" s="280"/>
      <c r="C15" s="193" t="s">
        <v>612</v>
      </c>
      <c r="D15" s="280"/>
      <c r="E15" s="280"/>
      <c r="F15" s="167"/>
      <c r="G15" s="167"/>
      <c r="H15" s="167"/>
      <c r="I15" s="167"/>
      <c r="J15" s="167"/>
      <c r="K15" s="167"/>
      <c r="L15" s="167"/>
      <c r="M15" s="167"/>
      <c r="N15" s="167"/>
      <c r="O15" s="167"/>
      <c r="P15" s="167"/>
      <c r="Q15" s="167"/>
      <c r="R15" s="167"/>
      <c r="S15" s="167"/>
      <c r="T15" s="167"/>
      <c r="U15" s="167"/>
      <c r="V15" s="167"/>
      <c r="W15" s="167"/>
      <c r="X15" s="167"/>
      <c r="Y15" s="167"/>
    </row>
    <row r="16" spans="1:25" ht="15.75" x14ac:dyDescent="0.25">
      <c r="A16" s="167"/>
      <c r="B16" s="280"/>
      <c r="C16" s="193" t="s">
        <v>613</v>
      </c>
      <c r="D16" s="280"/>
      <c r="E16" s="280"/>
      <c r="F16" s="167"/>
      <c r="G16" s="167"/>
      <c r="H16" s="167"/>
      <c r="I16" s="167"/>
      <c r="J16" s="167"/>
      <c r="K16" s="167"/>
      <c r="L16" s="167"/>
      <c r="M16" s="167"/>
      <c r="N16" s="167"/>
      <c r="O16" s="167"/>
      <c r="P16" s="167"/>
      <c r="Q16" s="167"/>
      <c r="R16" s="167"/>
      <c r="S16" s="167"/>
      <c r="T16" s="167"/>
      <c r="U16" s="167"/>
      <c r="V16" s="167"/>
      <c r="W16" s="167"/>
      <c r="X16" s="167"/>
      <c r="Y16" s="167"/>
    </row>
    <row r="17" spans="1:25" ht="15.75" x14ac:dyDescent="0.25">
      <c r="A17" s="167"/>
      <c r="B17" s="313"/>
      <c r="C17" s="195" t="s">
        <v>614</v>
      </c>
      <c r="D17" s="313"/>
      <c r="E17" s="313"/>
      <c r="F17" s="167"/>
      <c r="G17" s="167"/>
      <c r="H17" s="167"/>
      <c r="I17" s="167"/>
      <c r="J17" s="167"/>
      <c r="K17" s="167"/>
      <c r="L17" s="167"/>
      <c r="M17" s="167"/>
      <c r="N17" s="167"/>
      <c r="O17" s="167"/>
      <c r="P17" s="167"/>
      <c r="Q17" s="167"/>
      <c r="R17" s="167"/>
      <c r="S17" s="167"/>
      <c r="T17" s="167"/>
      <c r="U17" s="167"/>
      <c r="V17" s="167"/>
      <c r="W17" s="167"/>
      <c r="X17" s="167"/>
      <c r="Y17" s="167"/>
    </row>
    <row r="18" spans="1:25" ht="15.75" x14ac:dyDescent="0.25">
      <c r="A18" s="167"/>
      <c r="B18" s="221"/>
      <c r="C18" s="195" t="s">
        <v>424</v>
      </c>
      <c r="D18" s="186"/>
      <c r="E18" s="186"/>
      <c r="F18" s="167"/>
      <c r="G18" s="167"/>
      <c r="H18" s="167"/>
      <c r="I18" s="167"/>
      <c r="J18" s="167"/>
      <c r="K18" s="167"/>
      <c r="L18" s="167"/>
      <c r="M18" s="167"/>
      <c r="N18" s="167"/>
      <c r="O18" s="167"/>
      <c r="P18" s="167"/>
      <c r="Q18" s="167"/>
      <c r="R18" s="167"/>
      <c r="S18" s="167"/>
      <c r="T18" s="167"/>
      <c r="U18" s="167"/>
      <c r="V18" s="167"/>
      <c r="W18" s="167"/>
      <c r="X18" s="167"/>
      <c r="Y18" s="167"/>
    </row>
    <row r="19" spans="1:25" ht="15.75" x14ac:dyDescent="0.25">
      <c r="A19" s="167"/>
      <c r="B19" s="221"/>
      <c r="C19" s="195" t="s">
        <v>425</v>
      </c>
      <c r="D19" s="186"/>
      <c r="E19" s="186"/>
      <c r="F19" s="167"/>
      <c r="G19" s="167"/>
      <c r="H19" s="167"/>
      <c r="I19" s="167"/>
      <c r="J19" s="167"/>
      <c r="K19" s="167"/>
      <c r="L19" s="167"/>
      <c r="M19" s="167"/>
      <c r="N19" s="167"/>
      <c r="O19" s="167"/>
      <c r="P19" s="167"/>
      <c r="Q19" s="167"/>
      <c r="R19" s="167"/>
      <c r="S19" s="167"/>
      <c r="T19" s="167"/>
      <c r="U19" s="167"/>
      <c r="V19" s="167"/>
      <c r="W19" s="167"/>
      <c r="X19" s="167"/>
      <c r="Y19" s="167"/>
    </row>
    <row r="20" spans="1:25" ht="15.75" x14ac:dyDescent="0.25">
      <c r="A20" s="167"/>
      <c r="B20" s="222"/>
      <c r="C20" s="206" t="s">
        <v>426</v>
      </c>
      <c r="D20" s="200"/>
      <c r="E20" s="200"/>
      <c r="F20" s="167"/>
      <c r="G20" s="167"/>
      <c r="H20" s="167"/>
      <c r="I20" s="167"/>
      <c r="J20" s="167"/>
      <c r="K20" s="167"/>
      <c r="L20" s="167"/>
      <c r="M20" s="167"/>
      <c r="N20" s="167"/>
      <c r="O20" s="167"/>
      <c r="P20" s="167"/>
      <c r="Q20" s="167"/>
      <c r="R20" s="167"/>
      <c r="S20" s="167"/>
      <c r="T20" s="167"/>
      <c r="U20" s="167"/>
      <c r="V20" s="167"/>
      <c r="W20" s="167"/>
      <c r="X20" s="167"/>
      <c r="Y20" s="167"/>
    </row>
    <row r="21" spans="1:25" ht="15.75" customHeight="1" x14ac:dyDescent="0.25">
      <c r="A21" s="167"/>
      <c r="B21" s="311" t="s">
        <v>307</v>
      </c>
      <c r="C21" s="278"/>
      <c r="D21" s="197">
        <f>COUNTA(C18:C20)</f>
        <v>3</v>
      </c>
      <c r="E21" s="186"/>
      <c r="F21" s="167"/>
      <c r="G21" s="167"/>
      <c r="H21" s="167"/>
      <c r="I21" s="167"/>
      <c r="J21" s="167"/>
      <c r="K21" s="167"/>
      <c r="L21" s="167"/>
      <c r="M21" s="167"/>
      <c r="N21" s="167"/>
      <c r="O21" s="167"/>
      <c r="P21" s="167"/>
      <c r="Q21" s="167"/>
      <c r="R21" s="167"/>
      <c r="S21" s="167"/>
      <c r="T21" s="167"/>
      <c r="U21" s="167"/>
      <c r="V21" s="167"/>
      <c r="W21" s="167"/>
      <c r="X21" s="167"/>
      <c r="Y21" s="167"/>
    </row>
    <row r="22" spans="1:25" ht="55.5" customHeight="1" x14ac:dyDescent="0.25">
      <c r="A22" s="167"/>
      <c r="B22" s="248" t="s">
        <v>434</v>
      </c>
      <c r="C22" s="220" t="s">
        <v>435</v>
      </c>
      <c r="D22" s="194"/>
      <c r="E22" s="194"/>
      <c r="F22" s="167"/>
      <c r="G22" s="167"/>
      <c r="H22" s="167"/>
      <c r="I22" s="167"/>
      <c r="J22" s="167"/>
      <c r="K22" s="167"/>
      <c r="L22" s="167"/>
      <c r="M22" s="167"/>
      <c r="N22" s="167"/>
      <c r="O22" s="167"/>
      <c r="P22" s="167"/>
      <c r="Q22" s="167"/>
      <c r="R22" s="167"/>
      <c r="S22" s="167"/>
      <c r="T22" s="167"/>
      <c r="U22" s="167"/>
      <c r="V22" s="167"/>
      <c r="W22" s="167"/>
      <c r="X22" s="167"/>
      <c r="Y22" s="167"/>
    </row>
    <row r="23" spans="1:25" ht="15.75" customHeight="1" x14ac:dyDescent="0.25">
      <c r="A23" s="167"/>
      <c r="B23" s="221"/>
      <c r="C23" s="195" t="s">
        <v>424</v>
      </c>
      <c r="D23" s="186"/>
      <c r="E23" s="186"/>
      <c r="F23" s="167"/>
      <c r="G23" s="167"/>
      <c r="H23" s="167"/>
      <c r="I23" s="167"/>
      <c r="J23" s="167"/>
      <c r="K23" s="167"/>
      <c r="L23" s="167"/>
      <c r="M23" s="167"/>
      <c r="N23" s="167"/>
      <c r="O23" s="167"/>
      <c r="P23" s="167"/>
      <c r="Q23" s="167"/>
      <c r="R23" s="167"/>
      <c r="S23" s="167"/>
      <c r="T23" s="167"/>
      <c r="U23" s="167"/>
      <c r="V23" s="167"/>
      <c r="W23" s="167"/>
      <c r="X23" s="167"/>
      <c r="Y23" s="167"/>
    </row>
    <row r="24" spans="1:25" ht="15.75" customHeight="1" x14ac:dyDescent="0.25">
      <c r="A24" s="167"/>
      <c r="B24" s="221"/>
      <c r="C24" s="195" t="s">
        <v>425</v>
      </c>
      <c r="D24" s="186"/>
      <c r="E24" s="186"/>
      <c r="F24" s="167"/>
      <c r="G24" s="167"/>
      <c r="H24" s="167"/>
      <c r="I24" s="167"/>
      <c r="J24" s="167"/>
      <c r="K24" s="167"/>
      <c r="L24" s="167"/>
      <c r="M24" s="167"/>
      <c r="N24" s="167"/>
      <c r="O24" s="167"/>
      <c r="P24" s="167"/>
      <c r="Q24" s="167"/>
      <c r="R24" s="167"/>
      <c r="S24" s="167"/>
      <c r="T24" s="167"/>
      <c r="U24" s="167"/>
      <c r="V24" s="167"/>
      <c r="W24" s="167"/>
      <c r="X24" s="167"/>
      <c r="Y24" s="167"/>
    </row>
    <row r="25" spans="1:25" ht="15.75" customHeight="1" x14ac:dyDescent="0.25">
      <c r="A25" s="167"/>
      <c r="B25" s="222"/>
      <c r="C25" s="206" t="s">
        <v>426</v>
      </c>
      <c r="D25" s="200"/>
      <c r="E25" s="200"/>
      <c r="F25" s="167"/>
      <c r="G25" s="167"/>
      <c r="H25" s="167"/>
      <c r="I25" s="167"/>
      <c r="J25" s="167"/>
      <c r="K25" s="167"/>
      <c r="L25" s="167"/>
      <c r="M25" s="167"/>
      <c r="N25" s="167"/>
      <c r="O25" s="167"/>
      <c r="P25" s="167"/>
      <c r="Q25" s="167"/>
      <c r="R25" s="167"/>
      <c r="S25" s="167"/>
      <c r="T25" s="167"/>
      <c r="U25" s="167"/>
      <c r="V25" s="167"/>
      <c r="W25" s="167"/>
      <c r="X25" s="167"/>
      <c r="Y25" s="167"/>
    </row>
    <row r="26" spans="1:25" ht="15.75" customHeight="1" x14ac:dyDescent="0.25">
      <c r="A26" s="167"/>
      <c r="B26" s="311" t="s">
        <v>307</v>
      </c>
      <c r="C26" s="278"/>
      <c r="D26" s="197">
        <f>COUNTA(C23:C25)</f>
        <v>3</v>
      </c>
      <c r="E26" s="186"/>
      <c r="F26" s="167"/>
      <c r="G26" s="167"/>
      <c r="H26" s="167"/>
      <c r="I26" s="167"/>
      <c r="J26" s="167"/>
      <c r="K26" s="167"/>
      <c r="L26" s="167"/>
      <c r="M26" s="167"/>
      <c r="N26" s="167"/>
      <c r="O26" s="167"/>
      <c r="P26" s="167"/>
      <c r="Q26" s="167"/>
      <c r="R26" s="167"/>
      <c r="S26" s="167"/>
      <c r="T26" s="167"/>
      <c r="U26" s="167"/>
      <c r="V26" s="167"/>
      <c r="W26" s="167"/>
      <c r="X26" s="167"/>
      <c r="Y26" s="167"/>
    </row>
    <row r="27" spans="1:25" ht="15.75" customHeight="1" x14ac:dyDescent="0.25">
      <c r="A27" s="167"/>
      <c r="B27" s="244" t="s">
        <v>436</v>
      </c>
      <c r="C27" s="224" t="s">
        <v>615</v>
      </c>
      <c r="D27" s="186"/>
      <c r="E27" s="186"/>
      <c r="F27" s="167"/>
      <c r="G27" s="167"/>
      <c r="H27" s="167"/>
      <c r="I27" s="167"/>
      <c r="J27" s="167"/>
      <c r="K27" s="167"/>
      <c r="L27" s="167"/>
      <c r="M27" s="167"/>
      <c r="N27" s="167"/>
      <c r="O27" s="167"/>
      <c r="P27" s="167"/>
      <c r="Q27" s="167"/>
      <c r="R27" s="167"/>
      <c r="S27" s="167"/>
      <c r="T27" s="167"/>
      <c r="U27" s="167"/>
      <c r="V27" s="167"/>
      <c r="W27" s="167"/>
      <c r="X27" s="167"/>
      <c r="Y27" s="167"/>
    </row>
    <row r="28" spans="1:25" ht="15.75" customHeight="1" x14ac:dyDescent="0.25">
      <c r="A28" s="167"/>
      <c r="B28" s="221"/>
      <c r="C28" s="195" t="s">
        <v>424</v>
      </c>
      <c r="D28" s="186"/>
      <c r="E28" s="186"/>
      <c r="F28" s="167"/>
      <c r="G28" s="167"/>
      <c r="H28" s="167"/>
      <c r="I28" s="167"/>
      <c r="J28" s="167"/>
      <c r="K28" s="167"/>
      <c r="L28" s="167"/>
      <c r="M28" s="167"/>
      <c r="N28" s="167"/>
      <c r="O28" s="167"/>
      <c r="P28" s="167"/>
      <c r="Q28" s="167"/>
      <c r="R28" s="167"/>
      <c r="S28" s="167"/>
      <c r="T28" s="167"/>
      <c r="U28" s="167"/>
      <c r="V28" s="167"/>
      <c r="W28" s="167"/>
      <c r="X28" s="167"/>
      <c r="Y28" s="167"/>
    </row>
    <row r="29" spans="1:25" ht="15.75" customHeight="1" x14ac:dyDescent="0.25">
      <c r="A29" s="167"/>
      <c r="B29" s="221"/>
      <c r="C29" s="195" t="s">
        <v>425</v>
      </c>
      <c r="D29" s="186"/>
      <c r="E29" s="186"/>
      <c r="F29" s="167"/>
      <c r="G29" s="167"/>
      <c r="H29" s="167"/>
      <c r="I29" s="167"/>
      <c r="J29" s="167"/>
      <c r="K29" s="167"/>
      <c r="L29" s="167"/>
      <c r="M29" s="167"/>
      <c r="N29" s="167"/>
      <c r="O29" s="167"/>
      <c r="P29" s="167"/>
      <c r="Q29" s="167"/>
      <c r="R29" s="167"/>
      <c r="S29" s="167"/>
      <c r="T29" s="167"/>
      <c r="U29" s="167"/>
      <c r="V29" s="167"/>
      <c r="W29" s="167"/>
      <c r="X29" s="167"/>
      <c r="Y29" s="167"/>
    </row>
    <row r="30" spans="1:25" ht="15.75" customHeight="1" x14ac:dyDescent="0.25">
      <c r="A30" s="167"/>
      <c r="B30" s="222"/>
      <c r="C30" s="206" t="s">
        <v>426</v>
      </c>
      <c r="D30" s="200"/>
      <c r="E30" s="200"/>
      <c r="F30" s="167"/>
      <c r="G30" s="167"/>
      <c r="H30" s="167"/>
      <c r="I30" s="167"/>
      <c r="J30" s="167"/>
      <c r="K30" s="167"/>
      <c r="L30" s="167"/>
      <c r="M30" s="167"/>
      <c r="N30" s="167"/>
      <c r="O30" s="167"/>
      <c r="P30" s="167"/>
      <c r="Q30" s="167"/>
      <c r="R30" s="167"/>
      <c r="S30" s="167"/>
      <c r="T30" s="167"/>
      <c r="U30" s="167"/>
      <c r="V30" s="167"/>
      <c r="W30" s="167"/>
      <c r="X30" s="167"/>
      <c r="Y30" s="167"/>
    </row>
    <row r="31" spans="1:25" ht="15.75" customHeight="1" x14ac:dyDescent="0.25">
      <c r="A31" s="167"/>
      <c r="B31" s="311" t="s">
        <v>307</v>
      </c>
      <c r="C31" s="278"/>
      <c r="D31" s="197">
        <f>COUNTA(C28:C30)</f>
        <v>3</v>
      </c>
      <c r="E31" s="186"/>
      <c r="F31" s="167"/>
      <c r="G31" s="167"/>
      <c r="H31" s="167"/>
      <c r="I31" s="167"/>
      <c r="J31" s="167"/>
      <c r="K31" s="167"/>
      <c r="L31" s="167"/>
      <c r="M31" s="167"/>
      <c r="N31" s="167"/>
      <c r="O31" s="167"/>
      <c r="P31" s="167"/>
      <c r="Q31" s="167"/>
      <c r="R31" s="167"/>
      <c r="S31" s="167"/>
      <c r="T31" s="167"/>
      <c r="U31" s="167"/>
      <c r="V31" s="167"/>
      <c r="W31" s="167"/>
      <c r="X31" s="167"/>
      <c r="Y31" s="167"/>
    </row>
    <row r="32" spans="1:25"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row>
    <row r="33" spans="1:25"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row>
    <row r="34" spans="1:25"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row>
    <row r="35" spans="1:25"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row>
    <row r="36" spans="1:25"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row>
    <row r="37" spans="1:25"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row>
    <row r="38" spans="1:25"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row>
    <row r="39" spans="1:25"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row>
    <row r="40" spans="1:25"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row>
    <row r="41" spans="1:25"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row>
    <row r="42" spans="1:25"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row>
    <row r="43" spans="1:25"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row>
    <row r="44" spans="1:25"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row>
    <row r="45" spans="1:25"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row>
    <row r="46" spans="1:25"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row>
    <row r="47" spans="1:25"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row>
    <row r="48" spans="1:25"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row>
    <row r="49" spans="1:25"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row>
    <row r="50" spans="1:25"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row>
    <row r="51" spans="1:25"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row>
    <row r="52" spans="1:25"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row>
    <row r="53" spans="1:25"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row>
    <row r="54" spans="1:25"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row>
    <row r="55" spans="1:25"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row>
    <row r="56" spans="1:25"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row>
    <row r="57" spans="1:25"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row>
    <row r="58" spans="1:25"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row>
    <row r="59" spans="1:25"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row>
    <row r="60" spans="1:25"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row>
    <row r="61" spans="1:25"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row>
    <row r="62" spans="1:25"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row>
    <row r="63" spans="1:25"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row>
    <row r="64" spans="1:25"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row>
    <row r="65" spans="1:25"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row>
    <row r="66" spans="1:25"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row>
    <row r="67" spans="1:25"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row>
    <row r="68" spans="1:25"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row>
    <row r="69" spans="1:25"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row>
    <row r="70" spans="1:25"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row>
    <row r="71" spans="1:25"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row>
    <row r="72" spans="1:25"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row>
    <row r="73" spans="1:25"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row>
    <row r="74" spans="1:25"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row>
    <row r="75" spans="1:25"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row>
    <row r="76" spans="1:25"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row>
    <row r="77" spans="1:25"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row>
    <row r="78" spans="1:25"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row>
    <row r="79" spans="1:25"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row>
    <row r="80" spans="1:25"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row>
    <row r="81" spans="1:25"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row>
    <row r="82" spans="1:25"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row>
    <row r="83" spans="1:25"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row>
    <row r="84" spans="1:25"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row>
    <row r="85" spans="1:25"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row>
    <row r="86" spans="1:25"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row>
    <row r="87" spans="1:25"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row>
    <row r="88" spans="1:25"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row>
    <row r="89" spans="1:25"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row>
    <row r="90" spans="1:25"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row>
    <row r="91" spans="1:25"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row>
    <row r="92" spans="1:25"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row>
    <row r="93" spans="1:25"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row>
    <row r="94" spans="1:25"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row>
    <row r="95" spans="1:25"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row>
    <row r="96" spans="1:25"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row>
    <row r="97" spans="1:25"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row>
    <row r="98" spans="1:25"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row>
    <row r="99" spans="1:25"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row>
    <row r="100" spans="1:25"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row>
    <row r="101" spans="1:25"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row>
    <row r="102" spans="1:25"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row>
    <row r="103" spans="1:25"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row>
    <row r="104" spans="1:25"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row>
    <row r="105" spans="1:25"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row>
    <row r="106" spans="1:25"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row>
    <row r="107" spans="1:25"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row>
    <row r="108" spans="1:25"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row>
    <row r="109" spans="1:25"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row>
    <row r="110" spans="1:25"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row>
    <row r="111" spans="1:25"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row>
    <row r="112" spans="1:25"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row>
    <row r="113" spans="1:25"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row>
    <row r="114" spans="1:25"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row>
    <row r="115" spans="1:25"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row>
    <row r="116" spans="1:25"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row>
    <row r="117" spans="1:25"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row>
    <row r="118" spans="1:25"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row>
    <row r="119" spans="1:25"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row>
    <row r="120" spans="1:25"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row>
    <row r="121" spans="1:25"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row>
    <row r="122" spans="1:25"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row>
    <row r="123" spans="1:25"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row>
    <row r="124" spans="1:25"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row>
    <row r="125" spans="1:25"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row>
    <row r="126" spans="1:25"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row>
    <row r="127" spans="1:25"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row>
    <row r="128" spans="1:25"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row>
    <row r="129" spans="1:25"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row>
    <row r="130" spans="1:25"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row>
    <row r="131" spans="1:25"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row>
    <row r="132" spans="1:25"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row>
    <row r="133" spans="1:25"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row>
    <row r="134" spans="1:25"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row>
    <row r="135" spans="1:25"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row>
    <row r="136" spans="1:25"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row>
    <row r="137" spans="1:25"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row>
    <row r="138" spans="1:25"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row>
    <row r="139" spans="1:25"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row>
    <row r="140" spans="1:25"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row>
    <row r="141" spans="1:25"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row>
    <row r="142" spans="1:25"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row>
    <row r="143" spans="1:25"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row>
    <row r="144" spans="1:25"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row>
    <row r="145" spans="1:25"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row>
    <row r="146" spans="1:25"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row>
    <row r="147" spans="1:25"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row>
    <row r="148" spans="1:25"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row>
    <row r="149" spans="1:25"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row>
    <row r="150" spans="1:25"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row>
    <row r="151" spans="1:25"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row>
    <row r="152" spans="1:25"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row>
    <row r="153" spans="1:25"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row>
    <row r="154" spans="1:25"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row>
    <row r="155" spans="1:25"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row>
    <row r="156" spans="1:25"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row>
    <row r="157" spans="1:25"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row>
    <row r="158" spans="1:25"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row>
    <row r="159" spans="1:25"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row>
    <row r="160" spans="1:25"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row>
    <row r="161" spans="1:25"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row>
    <row r="162" spans="1:25"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row>
    <row r="163" spans="1:25"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row>
    <row r="164" spans="1:25"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row>
    <row r="165" spans="1:25"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row>
    <row r="166" spans="1:25"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row>
    <row r="167" spans="1:25"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row>
    <row r="168" spans="1:25"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row>
    <row r="169" spans="1:25"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row>
    <row r="170" spans="1:25"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row>
    <row r="171" spans="1:25"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row>
    <row r="172" spans="1:25"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row>
    <row r="173" spans="1:25"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row>
    <row r="174" spans="1:25"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row>
    <row r="175" spans="1:25"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row>
    <row r="176" spans="1:25"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row>
    <row r="177" spans="1:25"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row>
    <row r="178" spans="1:25"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row>
    <row r="179" spans="1:25"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row>
    <row r="180" spans="1:25"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row>
    <row r="181" spans="1:25"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row>
    <row r="182" spans="1:25"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row>
    <row r="183" spans="1:25"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row>
    <row r="184" spans="1:25"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row>
    <row r="185" spans="1:25"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row>
    <row r="186" spans="1:25"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row>
    <row r="187" spans="1:25"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row>
    <row r="188" spans="1:25"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row>
    <row r="189" spans="1:25"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row>
    <row r="190" spans="1:25"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row>
    <row r="191" spans="1:25"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row>
    <row r="192" spans="1:25"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row>
    <row r="193" spans="1:25"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row>
    <row r="194" spans="1:25"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row>
    <row r="195" spans="1:25"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row>
    <row r="196" spans="1:25"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row>
    <row r="197" spans="1:25"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row>
    <row r="198" spans="1:25"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row>
    <row r="199" spans="1:25"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row>
    <row r="200" spans="1:25"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row>
    <row r="201" spans="1:25"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row>
    <row r="202" spans="1:25"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row>
    <row r="203" spans="1:25"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row>
    <row r="204" spans="1:25"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row>
    <row r="205" spans="1:25"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row>
    <row r="206" spans="1:25"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row>
    <row r="207" spans="1:25"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row>
    <row r="208" spans="1:25"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row>
    <row r="209" spans="1:25"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row>
    <row r="210" spans="1:25"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row>
    <row r="211" spans="1:25"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row>
    <row r="212" spans="1:25"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row>
    <row r="213" spans="1:25"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row>
    <row r="214" spans="1:25"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row>
    <row r="215" spans="1:25"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row>
    <row r="216" spans="1:25"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row>
    <row r="217" spans="1:25"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row>
    <row r="218" spans="1:25"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row>
    <row r="219" spans="1:25"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row>
    <row r="220" spans="1:25"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row>
    <row r="221" spans="1:25" ht="15.75" customHeight="1" x14ac:dyDescent="0.25">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row>
    <row r="222" spans="1:25" ht="15.75" customHeight="1" x14ac:dyDescent="0.25">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row>
    <row r="223" spans="1:25" ht="15.75" customHeight="1" x14ac:dyDescent="0.25">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row>
    <row r="224" spans="1:25" ht="15.75" customHeight="1" x14ac:dyDescent="0.25">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row>
    <row r="225" spans="1:25" ht="15.75" customHeight="1" x14ac:dyDescent="0.25">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row>
    <row r="226" spans="1:25" ht="15.75" customHeight="1" x14ac:dyDescent="0.25">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row>
    <row r="227" spans="1:25" ht="15.75" customHeight="1" x14ac:dyDescent="0.25">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row>
    <row r="228" spans="1:25" ht="15.75" customHeight="1" x14ac:dyDescent="0.25">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row>
    <row r="229" spans="1:25" ht="15.75" customHeight="1" x14ac:dyDescent="0.25">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row>
    <row r="230" spans="1:25" ht="15.75" customHeight="1" x14ac:dyDescent="0.25">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row>
    <row r="231" spans="1:25" ht="15.75" customHeight="1" x14ac:dyDescent="0.25">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row>
    <row r="232" spans="1:25" ht="15.75" customHeight="1" x14ac:dyDescent="0.25"/>
    <row r="233" spans="1:25" ht="15.75" customHeight="1" x14ac:dyDescent="0.25"/>
    <row r="234" spans="1:25" ht="15.75" customHeight="1" x14ac:dyDescent="0.25"/>
    <row r="235" spans="1:25" ht="15.75" customHeight="1" x14ac:dyDescent="0.25"/>
    <row r="236" spans="1:25" ht="15.75" customHeight="1" x14ac:dyDescent="0.25"/>
    <row r="237" spans="1:25" ht="15.75" customHeight="1" x14ac:dyDescent="0.25"/>
    <row r="238" spans="1:25" ht="15.75" customHeight="1" x14ac:dyDescent="0.25"/>
    <row r="239" spans="1:25" ht="15.75" customHeight="1" x14ac:dyDescent="0.25"/>
    <row r="240" spans="1: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E5:E7"/>
    <mergeCell ref="B11:C11"/>
    <mergeCell ref="B12:B17"/>
    <mergeCell ref="D12:D17"/>
    <mergeCell ref="E12:E17"/>
    <mergeCell ref="B21:C21"/>
    <mergeCell ref="B26:C26"/>
    <mergeCell ref="B31:C31"/>
    <mergeCell ref="B5:B7"/>
    <mergeCell ref="D5:D7"/>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22" workbookViewId="0"/>
  </sheetViews>
  <sheetFormatPr defaultColWidth="11.25" defaultRowHeight="15" customHeight="1" x14ac:dyDescent="0.25"/>
  <cols>
    <col min="1" max="3" width="8.75" customWidth="1"/>
    <col min="4" max="4" width="11.75" customWidth="1"/>
    <col min="5" max="6" width="8.75" customWidth="1"/>
    <col min="7" max="7" width="11" customWidth="1"/>
    <col min="8" max="8" width="9.75" customWidth="1"/>
    <col min="9" max="9" width="8.75" customWidth="1"/>
    <col min="10" max="10" width="10.75" customWidth="1"/>
  </cols>
  <sheetData>
    <row r="1" spans="1:26" ht="15.75" x14ac:dyDescent="0.25">
      <c r="A1" s="93"/>
      <c r="B1" s="93"/>
      <c r="C1" s="93"/>
      <c r="D1" s="93"/>
      <c r="E1" s="93"/>
      <c r="F1" s="93"/>
      <c r="G1" s="93"/>
      <c r="H1" s="93"/>
      <c r="I1" s="93"/>
      <c r="J1" s="93"/>
      <c r="K1" s="93"/>
      <c r="L1" s="93"/>
      <c r="M1" s="93"/>
      <c r="N1" s="93"/>
      <c r="O1" s="93"/>
      <c r="P1" s="93"/>
      <c r="Q1" s="93"/>
      <c r="R1" s="93"/>
      <c r="S1" s="93"/>
      <c r="T1" s="93"/>
      <c r="U1" s="93"/>
      <c r="V1" s="93"/>
      <c r="W1" s="93"/>
      <c r="X1" s="93"/>
      <c r="Y1" s="93"/>
      <c r="Z1" s="93"/>
    </row>
    <row r="2" spans="1:26" ht="15" customHeight="1" x14ac:dyDescent="0.25">
      <c r="A2" s="93"/>
      <c r="B2" s="90" t="s">
        <v>260</v>
      </c>
      <c r="C2" s="93"/>
      <c r="D2" s="93"/>
      <c r="E2" s="93"/>
      <c r="F2" s="93"/>
      <c r="G2" s="93"/>
      <c r="H2" s="93"/>
      <c r="I2" s="93"/>
      <c r="J2" s="93"/>
      <c r="K2" s="93"/>
      <c r="L2" s="93"/>
      <c r="M2" s="93"/>
      <c r="N2" s="93"/>
      <c r="O2" s="93"/>
      <c r="P2" s="93"/>
      <c r="Q2" s="93"/>
      <c r="R2" s="93"/>
      <c r="S2" s="93"/>
      <c r="T2" s="93"/>
      <c r="U2" s="93"/>
      <c r="V2" s="93"/>
      <c r="W2" s="93"/>
      <c r="X2" s="93"/>
      <c r="Y2" s="93"/>
      <c r="Z2" s="93"/>
    </row>
    <row r="3" spans="1:26" ht="15.75" x14ac:dyDescent="0.25">
      <c r="A3" s="93"/>
      <c r="B3" s="93"/>
      <c r="C3" s="93"/>
      <c r="D3" s="93"/>
      <c r="E3" s="93"/>
      <c r="F3" s="93"/>
      <c r="G3" s="93"/>
      <c r="H3" s="93"/>
      <c r="I3" s="93"/>
      <c r="J3" s="93"/>
      <c r="K3" s="93"/>
      <c r="L3" s="93"/>
      <c r="M3" s="93"/>
      <c r="N3" s="93"/>
      <c r="O3" s="93"/>
      <c r="P3" s="93"/>
      <c r="Q3" s="93"/>
      <c r="R3" s="93"/>
      <c r="S3" s="93"/>
      <c r="T3" s="93"/>
      <c r="U3" s="93"/>
      <c r="V3" s="93"/>
      <c r="W3" s="93"/>
      <c r="X3" s="93"/>
      <c r="Y3" s="93"/>
      <c r="Z3" s="93"/>
    </row>
    <row r="4" spans="1:26" ht="15" customHeight="1" x14ac:dyDescent="0.25">
      <c r="A4" s="93"/>
      <c r="B4" s="93" t="s">
        <v>261</v>
      </c>
      <c r="C4" s="93"/>
      <c r="D4" s="93"/>
      <c r="E4" s="93"/>
      <c r="F4" s="93">
        <f>C19</f>
        <v>1</v>
      </c>
      <c r="G4" s="93"/>
      <c r="H4" s="93"/>
      <c r="I4" s="93"/>
      <c r="J4" s="93"/>
      <c r="K4" s="93"/>
      <c r="L4" s="93"/>
      <c r="M4" s="93"/>
      <c r="N4" s="93"/>
      <c r="O4" s="93"/>
      <c r="P4" s="93"/>
      <c r="Q4" s="93"/>
      <c r="R4" s="93"/>
      <c r="S4" s="93"/>
      <c r="T4" s="93"/>
      <c r="U4" s="93"/>
      <c r="V4" s="93"/>
      <c r="W4" s="93"/>
      <c r="X4" s="93"/>
      <c r="Y4" s="93"/>
      <c r="Z4" s="93"/>
    </row>
    <row r="5" spans="1:26" ht="15" customHeight="1" x14ac:dyDescent="0.25">
      <c r="A5" s="93"/>
      <c r="B5" s="93" t="s">
        <v>262</v>
      </c>
      <c r="C5" s="93"/>
      <c r="D5" s="93"/>
      <c r="E5" s="93"/>
      <c r="F5" s="93">
        <f>C25</f>
        <v>0</v>
      </c>
      <c r="G5" s="93"/>
      <c r="H5" s="93"/>
      <c r="I5" s="93"/>
      <c r="J5" s="93"/>
      <c r="K5" s="93"/>
      <c r="L5" s="93"/>
      <c r="M5" s="93"/>
      <c r="N5" s="93"/>
      <c r="O5" s="93"/>
      <c r="P5" s="93"/>
      <c r="Q5" s="93"/>
      <c r="R5" s="93"/>
      <c r="S5" s="93"/>
      <c r="T5" s="93"/>
      <c r="U5" s="93"/>
      <c r="V5" s="93"/>
      <c r="W5" s="93"/>
      <c r="X5" s="93"/>
      <c r="Y5" s="93"/>
      <c r="Z5" s="93"/>
    </row>
    <row r="6" spans="1:26" ht="15" customHeight="1" x14ac:dyDescent="0.25">
      <c r="A6" s="93"/>
      <c r="B6" s="93" t="s">
        <v>263</v>
      </c>
      <c r="C6" s="93"/>
      <c r="D6" s="93"/>
      <c r="E6" s="93"/>
      <c r="F6" s="93">
        <f>C31</f>
        <v>0</v>
      </c>
      <c r="G6" s="93"/>
      <c r="H6" s="93"/>
      <c r="I6" s="93"/>
      <c r="J6" s="93"/>
      <c r="K6" s="93"/>
      <c r="L6" s="93"/>
      <c r="M6" s="93"/>
      <c r="N6" s="93"/>
      <c r="O6" s="93"/>
      <c r="P6" s="93"/>
      <c r="Q6" s="93"/>
      <c r="R6" s="93"/>
      <c r="S6" s="93"/>
      <c r="T6" s="93"/>
      <c r="U6" s="93"/>
      <c r="V6" s="93"/>
      <c r="W6" s="93"/>
      <c r="X6" s="93"/>
      <c r="Y6" s="93"/>
      <c r="Z6" s="93"/>
    </row>
    <row r="7" spans="1:26" ht="15" customHeight="1" x14ac:dyDescent="0.25">
      <c r="A7" s="93"/>
      <c r="B7" s="93" t="s">
        <v>264</v>
      </c>
      <c r="C7" s="93"/>
      <c r="D7" s="93"/>
      <c r="E7" s="93"/>
      <c r="F7" s="93">
        <f>SUM(D19,D25,D31)</f>
        <v>1</v>
      </c>
      <c r="G7" s="93"/>
      <c r="H7" s="93"/>
      <c r="I7" s="93"/>
      <c r="J7" s="93"/>
      <c r="K7" s="93"/>
      <c r="L7" s="93"/>
      <c r="M7" s="93"/>
      <c r="N7" s="93"/>
      <c r="O7" s="93"/>
      <c r="P7" s="93"/>
      <c r="Q7" s="93"/>
      <c r="R7" s="93"/>
      <c r="S7" s="93"/>
      <c r="T7" s="93"/>
      <c r="U7" s="93"/>
      <c r="V7" s="93"/>
      <c r="W7" s="93"/>
      <c r="X7" s="93"/>
      <c r="Y7" s="93"/>
      <c r="Z7" s="93"/>
    </row>
    <row r="8" spans="1:26" ht="15" customHeight="1" x14ac:dyDescent="0.25">
      <c r="A8" s="93"/>
      <c r="B8" s="93" t="s">
        <v>265</v>
      </c>
      <c r="C8" s="93"/>
      <c r="D8" s="93"/>
      <c r="E8" s="93"/>
      <c r="F8" s="93">
        <f>SUM(E19,E25,E31)</f>
        <v>0</v>
      </c>
      <c r="G8" s="93"/>
      <c r="H8" s="93"/>
      <c r="I8" s="93"/>
      <c r="J8" s="93"/>
      <c r="K8" s="93"/>
      <c r="L8" s="93"/>
      <c r="M8" s="93"/>
      <c r="N8" s="93"/>
      <c r="O8" s="93"/>
      <c r="P8" s="93"/>
      <c r="Q8" s="93"/>
      <c r="R8" s="93"/>
      <c r="S8" s="93"/>
      <c r="T8" s="93"/>
      <c r="U8" s="93"/>
      <c r="V8" s="93"/>
      <c r="W8" s="93"/>
      <c r="X8" s="93"/>
      <c r="Y8" s="93"/>
      <c r="Z8" s="93"/>
    </row>
    <row r="9" spans="1:26" ht="15" customHeight="1" x14ac:dyDescent="0.25">
      <c r="A9" s="93"/>
      <c r="B9" s="93" t="s">
        <v>266</v>
      </c>
      <c r="C9" s="93"/>
      <c r="D9" s="93"/>
      <c r="E9" s="93"/>
      <c r="F9" s="93">
        <f>SUM(F19,F25,F31)</f>
        <v>0</v>
      </c>
      <c r="G9" s="93"/>
      <c r="H9" s="93"/>
      <c r="I9" s="93"/>
      <c r="J9" s="93"/>
      <c r="K9" s="93"/>
      <c r="L9" s="93"/>
      <c r="M9" s="93"/>
      <c r="N9" s="93"/>
      <c r="O9" s="93"/>
      <c r="P9" s="93"/>
      <c r="Q9" s="93"/>
      <c r="R9" s="93"/>
      <c r="S9" s="93"/>
      <c r="T9" s="93"/>
      <c r="U9" s="93"/>
      <c r="V9" s="93"/>
      <c r="W9" s="93"/>
      <c r="X9" s="93"/>
      <c r="Y9" s="93"/>
      <c r="Z9" s="93"/>
    </row>
    <row r="10" spans="1:26" ht="15.75" x14ac:dyDescent="0.25">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row>
    <row r="11" spans="1:26" ht="46.5" customHeight="1" x14ac:dyDescent="0.25">
      <c r="A11" s="93"/>
      <c r="B11" s="274" t="s">
        <v>267</v>
      </c>
      <c r="C11" s="274" t="s">
        <v>268</v>
      </c>
      <c r="D11" s="276" t="s">
        <v>269</v>
      </c>
      <c r="E11" s="272"/>
      <c r="F11" s="273"/>
      <c r="G11" s="274" t="s">
        <v>270</v>
      </c>
      <c r="H11" s="274" t="s">
        <v>271</v>
      </c>
      <c r="I11" s="274" t="s">
        <v>272</v>
      </c>
      <c r="J11" s="125" t="s">
        <v>273</v>
      </c>
      <c r="K11" s="93"/>
      <c r="L11" s="93"/>
      <c r="M11" s="93"/>
      <c r="N11" s="93"/>
      <c r="O11" s="93"/>
      <c r="P11" s="93"/>
      <c r="Q11" s="93"/>
      <c r="R11" s="93"/>
      <c r="S11" s="93"/>
      <c r="T11" s="93"/>
      <c r="U11" s="93"/>
      <c r="V11" s="93"/>
      <c r="W11" s="93"/>
      <c r="X11" s="93"/>
      <c r="Y11" s="93"/>
      <c r="Z11" s="93"/>
    </row>
    <row r="12" spans="1:26" ht="24" x14ac:dyDescent="0.25">
      <c r="A12" s="93"/>
      <c r="B12" s="275"/>
      <c r="C12" s="275"/>
      <c r="D12" s="126" t="s">
        <v>274</v>
      </c>
      <c r="E12" s="126" t="s">
        <v>275</v>
      </c>
      <c r="F12" s="127" t="s">
        <v>276</v>
      </c>
      <c r="G12" s="275"/>
      <c r="H12" s="275"/>
      <c r="I12" s="275"/>
      <c r="J12" s="128" t="s">
        <v>277</v>
      </c>
      <c r="K12" s="93"/>
      <c r="L12" s="93"/>
      <c r="M12" s="93"/>
      <c r="N12" s="93"/>
      <c r="O12" s="93"/>
      <c r="P12" s="93"/>
      <c r="Q12" s="93"/>
      <c r="R12" s="93"/>
      <c r="S12" s="93"/>
      <c r="T12" s="93"/>
      <c r="U12" s="93"/>
      <c r="V12" s="93"/>
      <c r="W12" s="93"/>
      <c r="X12" s="93"/>
      <c r="Y12" s="93"/>
      <c r="Z12" s="93"/>
    </row>
    <row r="13" spans="1:26" ht="15.75" x14ac:dyDescent="0.25">
      <c r="A13" s="93"/>
      <c r="B13" s="129">
        <v>1</v>
      </c>
      <c r="C13" s="130">
        <v>2</v>
      </c>
      <c r="D13" s="130">
        <v>3</v>
      </c>
      <c r="E13" s="130">
        <v>4</v>
      </c>
      <c r="F13" s="130">
        <v>5</v>
      </c>
      <c r="G13" s="130">
        <v>6</v>
      </c>
      <c r="H13" s="130">
        <v>7</v>
      </c>
      <c r="I13" s="130">
        <v>8</v>
      </c>
      <c r="J13" s="130">
        <v>9</v>
      </c>
      <c r="K13" s="93"/>
      <c r="L13" s="93"/>
      <c r="M13" s="93"/>
      <c r="N13" s="93"/>
      <c r="O13" s="93"/>
      <c r="P13" s="93"/>
      <c r="Q13" s="93"/>
      <c r="R13" s="93"/>
      <c r="S13" s="93"/>
      <c r="T13" s="93"/>
      <c r="U13" s="93"/>
      <c r="V13" s="93"/>
      <c r="W13" s="93"/>
      <c r="X13" s="93"/>
      <c r="Y13" s="93"/>
      <c r="Z13" s="93"/>
    </row>
    <row r="14" spans="1:26" ht="15.75" x14ac:dyDescent="0.25">
      <c r="A14" s="93"/>
      <c r="B14" s="271" t="s">
        <v>278</v>
      </c>
      <c r="C14" s="272"/>
      <c r="D14" s="272"/>
      <c r="E14" s="272"/>
      <c r="F14" s="272"/>
      <c r="G14" s="272"/>
      <c r="H14" s="272"/>
      <c r="I14" s="272"/>
      <c r="J14" s="273"/>
      <c r="K14" s="93"/>
      <c r="L14" s="93"/>
      <c r="M14" s="93"/>
      <c r="N14" s="93"/>
      <c r="O14" s="93"/>
      <c r="P14" s="93"/>
      <c r="Q14" s="93"/>
      <c r="R14" s="93"/>
      <c r="S14" s="93"/>
      <c r="T14" s="93"/>
      <c r="U14" s="93"/>
      <c r="V14" s="93"/>
      <c r="W14" s="93"/>
      <c r="X14" s="93"/>
      <c r="Y14" s="93"/>
      <c r="Z14" s="93"/>
    </row>
    <row r="15" spans="1:26" ht="15.75" x14ac:dyDescent="0.25">
      <c r="A15" s="93"/>
      <c r="B15" s="131">
        <v>1</v>
      </c>
      <c r="C15" s="132" t="s">
        <v>279</v>
      </c>
      <c r="D15" s="133" t="s">
        <v>280</v>
      </c>
      <c r="E15" s="134"/>
      <c r="F15" s="134"/>
      <c r="G15" s="135"/>
      <c r="H15" s="135"/>
      <c r="I15" s="135"/>
      <c r="J15" s="135"/>
      <c r="K15" s="93"/>
      <c r="L15" s="93"/>
      <c r="M15" s="93"/>
      <c r="N15" s="93"/>
      <c r="O15" s="93"/>
      <c r="P15" s="93"/>
      <c r="Q15" s="93"/>
      <c r="R15" s="93"/>
      <c r="S15" s="93"/>
      <c r="T15" s="93"/>
      <c r="U15" s="93"/>
      <c r="V15" s="93"/>
      <c r="W15" s="93"/>
      <c r="X15" s="93"/>
      <c r="Y15" s="93"/>
      <c r="Z15" s="93"/>
    </row>
    <row r="16" spans="1:26" ht="15.75" x14ac:dyDescent="0.25">
      <c r="A16" s="93"/>
      <c r="B16" s="131">
        <v>2</v>
      </c>
      <c r="C16" s="136"/>
      <c r="D16" s="137"/>
      <c r="E16" s="137"/>
      <c r="F16" s="137"/>
      <c r="G16" s="136"/>
      <c r="H16" s="136"/>
      <c r="I16" s="136"/>
      <c r="J16" s="136"/>
      <c r="K16" s="93"/>
      <c r="L16" s="93"/>
      <c r="M16" s="93"/>
      <c r="N16" s="93"/>
      <c r="O16" s="93"/>
      <c r="P16" s="93"/>
      <c r="Q16" s="93"/>
      <c r="R16" s="93"/>
      <c r="S16" s="93"/>
      <c r="T16" s="93"/>
      <c r="U16" s="93"/>
      <c r="V16" s="93"/>
      <c r="W16" s="93"/>
      <c r="X16" s="93"/>
      <c r="Y16" s="93"/>
      <c r="Z16" s="93"/>
    </row>
    <row r="17" spans="1:26" ht="15.75" x14ac:dyDescent="0.25">
      <c r="A17" s="93"/>
      <c r="B17" s="131">
        <v>3</v>
      </c>
      <c r="C17" s="136"/>
      <c r="D17" s="137"/>
      <c r="E17" s="137"/>
      <c r="F17" s="137"/>
      <c r="G17" s="136"/>
      <c r="H17" s="136"/>
      <c r="I17" s="136"/>
      <c r="J17" s="136"/>
      <c r="K17" s="93"/>
      <c r="L17" s="93"/>
      <c r="M17" s="93"/>
      <c r="N17" s="93"/>
      <c r="O17" s="93"/>
      <c r="P17" s="93"/>
      <c r="Q17" s="93"/>
      <c r="R17" s="93"/>
      <c r="S17" s="93"/>
      <c r="T17" s="93"/>
      <c r="U17" s="93"/>
      <c r="V17" s="93"/>
      <c r="W17" s="93"/>
      <c r="X17" s="93"/>
      <c r="Y17" s="93"/>
      <c r="Z17" s="93"/>
    </row>
    <row r="18" spans="1:26" ht="15.75" x14ac:dyDescent="0.25">
      <c r="A18" s="93"/>
      <c r="B18" s="138" t="s">
        <v>281</v>
      </c>
      <c r="C18" s="139"/>
      <c r="D18" s="140"/>
      <c r="E18" s="140"/>
      <c r="F18" s="140"/>
      <c r="G18" s="139"/>
      <c r="H18" s="139"/>
      <c r="I18" s="139"/>
      <c r="J18" s="139"/>
      <c r="K18" s="93"/>
      <c r="L18" s="93"/>
      <c r="M18" s="93"/>
      <c r="N18" s="93"/>
      <c r="O18" s="93"/>
      <c r="P18" s="93"/>
      <c r="Q18" s="93"/>
      <c r="R18" s="93"/>
      <c r="S18" s="93"/>
      <c r="T18" s="93"/>
      <c r="U18" s="93"/>
      <c r="V18" s="93"/>
      <c r="W18" s="93"/>
      <c r="X18" s="93"/>
      <c r="Y18" s="93"/>
      <c r="Z18" s="93"/>
    </row>
    <row r="19" spans="1:26" ht="15.75" x14ac:dyDescent="0.25">
      <c r="A19" s="93"/>
      <c r="B19" s="141" t="s">
        <v>282</v>
      </c>
      <c r="C19" s="135">
        <f>COUNTIFS(C15:C18,"*")</f>
        <v>1</v>
      </c>
      <c r="D19" s="135">
        <f>COUNTIFS(C15:C18,"*",D15:D18,"V")</f>
        <v>1</v>
      </c>
      <c r="E19" s="135">
        <f>COUNTIFS(C15:C18,"*",E15:E18,"V")</f>
        <v>0</v>
      </c>
      <c r="F19" s="135">
        <f>COUNTIFS(C15:C18,"*",F15:F18,"V")</f>
        <v>0</v>
      </c>
      <c r="G19" s="142"/>
      <c r="H19" s="142"/>
      <c r="I19" s="142"/>
      <c r="J19" s="142"/>
      <c r="K19" s="93"/>
      <c r="L19" s="93"/>
      <c r="M19" s="93"/>
      <c r="N19" s="93"/>
      <c r="O19" s="93"/>
      <c r="P19" s="93"/>
      <c r="Q19" s="93"/>
      <c r="R19" s="93"/>
      <c r="S19" s="93"/>
      <c r="T19" s="93"/>
      <c r="U19" s="93"/>
      <c r="V19" s="93"/>
      <c r="W19" s="93"/>
      <c r="X19" s="93"/>
      <c r="Y19" s="93"/>
      <c r="Z19" s="93"/>
    </row>
    <row r="20" spans="1:26" ht="15.75" x14ac:dyDescent="0.25">
      <c r="A20" s="93"/>
      <c r="B20" s="271" t="s">
        <v>283</v>
      </c>
      <c r="C20" s="272"/>
      <c r="D20" s="272"/>
      <c r="E20" s="272"/>
      <c r="F20" s="272"/>
      <c r="G20" s="272"/>
      <c r="H20" s="272"/>
      <c r="I20" s="272"/>
      <c r="J20" s="273"/>
      <c r="K20" s="93"/>
      <c r="L20" s="93"/>
      <c r="M20" s="93"/>
      <c r="N20" s="93"/>
      <c r="O20" s="93"/>
      <c r="P20" s="93"/>
      <c r="Q20" s="93"/>
      <c r="R20" s="93"/>
      <c r="S20" s="93"/>
      <c r="T20" s="93"/>
      <c r="U20" s="93"/>
      <c r="V20" s="93"/>
      <c r="W20" s="93"/>
      <c r="X20" s="93"/>
      <c r="Y20" s="93"/>
      <c r="Z20" s="93"/>
    </row>
    <row r="21" spans="1:26" ht="15.75" customHeight="1" x14ac:dyDescent="0.25">
      <c r="A21" s="93"/>
      <c r="B21" s="131">
        <v>1</v>
      </c>
      <c r="C21" s="135"/>
      <c r="D21" s="135"/>
      <c r="E21" s="135"/>
      <c r="F21" s="135"/>
      <c r="G21" s="135"/>
      <c r="H21" s="135"/>
      <c r="I21" s="135"/>
      <c r="J21" s="135"/>
      <c r="K21" s="93"/>
      <c r="L21" s="93"/>
      <c r="M21" s="93"/>
      <c r="N21" s="93"/>
      <c r="O21" s="93"/>
      <c r="P21" s="93"/>
      <c r="Q21" s="93"/>
      <c r="R21" s="93"/>
      <c r="S21" s="93"/>
      <c r="T21" s="93"/>
      <c r="U21" s="93"/>
      <c r="V21" s="93"/>
      <c r="W21" s="93"/>
      <c r="X21" s="93"/>
      <c r="Y21" s="93"/>
      <c r="Z21" s="93"/>
    </row>
    <row r="22" spans="1:26" ht="15.75" customHeight="1" x14ac:dyDescent="0.25">
      <c r="A22" s="93"/>
      <c r="B22" s="131">
        <v>2</v>
      </c>
      <c r="C22" s="136"/>
      <c r="D22" s="136"/>
      <c r="E22" s="136"/>
      <c r="F22" s="136"/>
      <c r="G22" s="136"/>
      <c r="H22" s="136"/>
      <c r="I22" s="136"/>
      <c r="J22" s="136"/>
      <c r="K22" s="93"/>
      <c r="L22" s="93"/>
      <c r="M22" s="93"/>
      <c r="N22" s="93"/>
      <c r="O22" s="93"/>
      <c r="P22" s="93"/>
      <c r="Q22" s="93"/>
      <c r="R22" s="93"/>
      <c r="S22" s="93"/>
      <c r="T22" s="93"/>
      <c r="U22" s="93"/>
      <c r="V22" s="93"/>
      <c r="W22" s="93"/>
      <c r="X22" s="93"/>
      <c r="Y22" s="93"/>
      <c r="Z22" s="93"/>
    </row>
    <row r="23" spans="1:26" ht="15.75" customHeight="1" x14ac:dyDescent="0.25">
      <c r="A23" s="93"/>
      <c r="B23" s="131">
        <v>3</v>
      </c>
      <c r="C23" s="136"/>
      <c r="D23" s="136"/>
      <c r="E23" s="136"/>
      <c r="F23" s="136"/>
      <c r="G23" s="136"/>
      <c r="H23" s="136"/>
      <c r="I23" s="136"/>
      <c r="J23" s="136"/>
      <c r="K23" s="93"/>
      <c r="L23" s="93"/>
      <c r="M23" s="93"/>
      <c r="N23" s="93"/>
      <c r="O23" s="93"/>
      <c r="P23" s="93"/>
      <c r="Q23" s="93"/>
      <c r="R23" s="93"/>
      <c r="S23" s="93"/>
      <c r="T23" s="93"/>
      <c r="U23" s="93"/>
      <c r="V23" s="93"/>
      <c r="W23" s="93"/>
      <c r="X23" s="93"/>
      <c r="Y23" s="93"/>
      <c r="Z23" s="93"/>
    </row>
    <row r="24" spans="1:26" ht="15.75" customHeight="1" x14ac:dyDescent="0.25">
      <c r="A24" s="93"/>
      <c r="B24" s="138" t="s">
        <v>281</v>
      </c>
      <c r="C24" s="139"/>
      <c r="D24" s="139"/>
      <c r="E24" s="139"/>
      <c r="F24" s="139"/>
      <c r="G24" s="139"/>
      <c r="H24" s="139"/>
      <c r="I24" s="139"/>
      <c r="J24" s="139"/>
      <c r="K24" s="93"/>
      <c r="L24" s="93"/>
      <c r="M24" s="93"/>
      <c r="N24" s="93"/>
      <c r="O24" s="93"/>
      <c r="P24" s="93"/>
      <c r="Q24" s="93"/>
      <c r="R24" s="93"/>
      <c r="S24" s="93"/>
      <c r="T24" s="93"/>
      <c r="U24" s="93"/>
      <c r="V24" s="93"/>
      <c r="W24" s="93"/>
      <c r="X24" s="93"/>
      <c r="Y24" s="93"/>
      <c r="Z24" s="93"/>
    </row>
    <row r="25" spans="1:26" ht="15.75" customHeight="1" x14ac:dyDescent="0.25">
      <c r="A25" s="93"/>
      <c r="B25" s="141" t="s">
        <v>282</v>
      </c>
      <c r="C25" s="135">
        <f>COUNTIFS(C21:C24,"*")</f>
        <v>0</v>
      </c>
      <c r="D25" s="135">
        <f>COUNTIFS(C21:C24,"*",D21:D24,"V")</f>
        <v>0</v>
      </c>
      <c r="E25" s="135">
        <f>COUNTIFS(C21:C24,"*",E21:E24,"V")</f>
        <v>0</v>
      </c>
      <c r="F25" s="135">
        <f>COUNTIFS(C21:C24,"*",F21:F24,"V")</f>
        <v>0</v>
      </c>
      <c r="G25" s="142"/>
      <c r="H25" s="142"/>
      <c r="I25" s="142"/>
      <c r="J25" s="142"/>
      <c r="K25" s="93"/>
      <c r="L25" s="93"/>
      <c r="M25" s="93"/>
      <c r="N25" s="93"/>
      <c r="O25" s="93"/>
      <c r="P25" s="93"/>
      <c r="Q25" s="93"/>
      <c r="R25" s="93"/>
      <c r="S25" s="93"/>
      <c r="T25" s="93"/>
      <c r="U25" s="93"/>
      <c r="V25" s="93"/>
      <c r="W25" s="93"/>
      <c r="X25" s="93"/>
      <c r="Y25" s="93"/>
      <c r="Z25" s="93"/>
    </row>
    <row r="26" spans="1:26" ht="15.75" customHeight="1" x14ac:dyDescent="0.25">
      <c r="A26" s="93"/>
      <c r="B26" s="271" t="s">
        <v>284</v>
      </c>
      <c r="C26" s="272"/>
      <c r="D26" s="272"/>
      <c r="E26" s="272"/>
      <c r="F26" s="272"/>
      <c r="G26" s="272"/>
      <c r="H26" s="272"/>
      <c r="I26" s="272"/>
      <c r="J26" s="273"/>
      <c r="K26" s="93"/>
      <c r="L26" s="93"/>
      <c r="M26" s="93"/>
      <c r="N26" s="93"/>
      <c r="O26" s="93"/>
      <c r="P26" s="93"/>
      <c r="Q26" s="93"/>
      <c r="R26" s="93"/>
      <c r="S26" s="93"/>
      <c r="T26" s="93"/>
      <c r="U26" s="93"/>
      <c r="V26" s="93"/>
      <c r="W26" s="93"/>
      <c r="X26" s="93"/>
      <c r="Y26" s="93"/>
      <c r="Z26" s="93"/>
    </row>
    <row r="27" spans="1:26" ht="15.75" customHeight="1" x14ac:dyDescent="0.25">
      <c r="A27" s="93"/>
      <c r="B27" s="131">
        <v>1</v>
      </c>
      <c r="C27" s="135"/>
      <c r="D27" s="135"/>
      <c r="E27" s="135"/>
      <c r="F27" s="135"/>
      <c r="G27" s="135"/>
      <c r="H27" s="135"/>
      <c r="I27" s="135"/>
      <c r="J27" s="135"/>
      <c r="K27" s="93"/>
      <c r="L27" s="93"/>
      <c r="M27" s="93"/>
      <c r="N27" s="93"/>
      <c r="O27" s="93"/>
      <c r="P27" s="93"/>
      <c r="Q27" s="93"/>
      <c r="R27" s="93"/>
      <c r="S27" s="93"/>
      <c r="T27" s="93"/>
      <c r="U27" s="93"/>
      <c r="V27" s="93"/>
      <c r="W27" s="93"/>
      <c r="X27" s="93"/>
      <c r="Y27" s="93"/>
      <c r="Z27" s="93"/>
    </row>
    <row r="28" spans="1:26" ht="15.75" customHeight="1" x14ac:dyDescent="0.25">
      <c r="A28" s="93"/>
      <c r="B28" s="131">
        <v>2</v>
      </c>
      <c r="C28" s="136"/>
      <c r="D28" s="136"/>
      <c r="E28" s="136"/>
      <c r="F28" s="136"/>
      <c r="G28" s="136"/>
      <c r="H28" s="136"/>
      <c r="I28" s="136"/>
      <c r="J28" s="136"/>
      <c r="K28" s="93"/>
      <c r="L28" s="93"/>
      <c r="M28" s="93"/>
      <c r="N28" s="93"/>
      <c r="O28" s="93"/>
      <c r="P28" s="93"/>
      <c r="Q28" s="93"/>
      <c r="R28" s="93"/>
      <c r="S28" s="93"/>
      <c r="T28" s="93"/>
      <c r="U28" s="93"/>
      <c r="V28" s="93"/>
      <c r="W28" s="93"/>
      <c r="X28" s="93"/>
      <c r="Y28" s="93"/>
      <c r="Z28" s="93"/>
    </row>
    <row r="29" spans="1:26" ht="15.75" customHeight="1" x14ac:dyDescent="0.25">
      <c r="A29" s="93"/>
      <c r="B29" s="131">
        <v>3</v>
      </c>
      <c r="C29" s="136"/>
      <c r="D29" s="136"/>
      <c r="E29" s="136"/>
      <c r="F29" s="136"/>
      <c r="G29" s="136"/>
      <c r="H29" s="136"/>
      <c r="I29" s="136"/>
      <c r="J29" s="136"/>
      <c r="K29" s="93"/>
      <c r="L29" s="93"/>
      <c r="M29" s="93"/>
      <c r="N29" s="93"/>
      <c r="O29" s="93"/>
      <c r="P29" s="93"/>
      <c r="Q29" s="93"/>
      <c r="R29" s="93"/>
      <c r="S29" s="93"/>
      <c r="T29" s="93"/>
      <c r="U29" s="93"/>
      <c r="V29" s="93"/>
      <c r="W29" s="93"/>
      <c r="X29" s="93"/>
      <c r="Y29" s="93"/>
      <c r="Z29" s="93"/>
    </row>
    <row r="30" spans="1:26" ht="15.75" customHeight="1" x14ac:dyDescent="0.25">
      <c r="A30" s="93"/>
      <c r="B30" s="138" t="s">
        <v>281</v>
      </c>
      <c r="C30" s="139"/>
      <c r="D30" s="139"/>
      <c r="E30" s="139"/>
      <c r="F30" s="139"/>
      <c r="G30" s="139"/>
      <c r="H30" s="139"/>
      <c r="I30" s="139"/>
      <c r="J30" s="139"/>
      <c r="K30" s="93"/>
      <c r="L30" s="93"/>
      <c r="M30" s="93"/>
      <c r="N30" s="93"/>
      <c r="O30" s="93"/>
      <c r="P30" s="93"/>
      <c r="Q30" s="93"/>
      <c r="R30" s="93"/>
      <c r="S30" s="93"/>
      <c r="T30" s="93"/>
      <c r="U30" s="93"/>
      <c r="V30" s="93"/>
      <c r="W30" s="93"/>
      <c r="X30" s="93"/>
      <c r="Y30" s="93"/>
      <c r="Z30" s="93"/>
    </row>
    <row r="31" spans="1:26" ht="15.75" customHeight="1" x14ac:dyDescent="0.25">
      <c r="A31" s="93"/>
      <c r="B31" s="141" t="s">
        <v>282</v>
      </c>
      <c r="C31" s="132">
        <f>COUNTIFS(C27:C30,"*")</f>
        <v>0</v>
      </c>
      <c r="D31" s="132">
        <f>COUNTIFS(C27:C30,"*",D27:D30,"V")</f>
        <v>0</v>
      </c>
      <c r="E31" s="132">
        <f>COUNTIFS(C27:C30,"*",E27:E30,"V")</f>
        <v>0</v>
      </c>
      <c r="F31" s="132">
        <f>COUNTIFS(C27:C30,"*",F27:F30,"V")</f>
        <v>0</v>
      </c>
      <c r="G31" s="143"/>
      <c r="H31" s="143"/>
      <c r="I31" s="143"/>
      <c r="J31" s="143"/>
      <c r="K31" s="93"/>
      <c r="L31" s="93"/>
      <c r="M31" s="93"/>
      <c r="N31" s="93"/>
      <c r="O31" s="93"/>
      <c r="P31" s="93"/>
      <c r="Q31" s="93"/>
      <c r="R31" s="93"/>
      <c r="S31" s="93"/>
      <c r="T31" s="93"/>
      <c r="U31" s="93"/>
      <c r="V31" s="93"/>
      <c r="W31" s="93"/>
      <c r="X31" s="93"/>
      <c r="Y31" s="93"/>
      <c r="Z31" s="93"/>
    </row>
    <row r="32" spans="1:26" ht="15.75" customHeight="1" x14ac:dyDescent="0.25">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row>
    <row r="33" spans="1:26" ht="15.75" customHeight="1" x14ac:dyDescent="0.25">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row>
    <row r="34" spans="1:26" ht="15.75" customHeight="1" x14ac:dyDescent="0.25">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row>
    <row r="35" spans="1:26" ht="15.75" customHeight="1" x14ac:dyDescent="0.25">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row>
    <row r="36" spans="1:26" ht="15.75" customHeight="1" x14ac:dyDescent="0.25">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row>
    <row r="37" spans="1:26" ht="15.75" customHeight="1" x14ac:dyDescent="0.25">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row>
    <row r="38" spans="1:26" ht="15.75" customHeight="1" x14ac:dyDescent="0.25">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row>
    <row r="39" spans="1:26" ht="15.75" customHeight="1" x14ac:dyDescent="0.25">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row>
    <row r="40" spans="1:26" ht="15.75" customHeight="1" x14ac:dyDescent="0.2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row>
    <row r="41" spans="1:26" ht="15.75" customHeight="1" x14ac:dyDescent="0.25">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row>
    <row r="42" spans="1:26" ht="15.75" customHeight="1" x14ac:dyDescent="0.25">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row>
    <row r="43" spans="1:26" ht="15.75" customHeight="1" x14ac:dyDescent="0.2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row>
    <row r="44" spans="1:26" ht="15.75" customHeight="1" x14ac:dyDescent="0.25">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row>
    <row r="45" spans="1:26" ht="15.75" customHeight="1" x14ac:dyDescent="0.2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row>
    <row r="46" spans="1:26" ht="15.75" customHeight="1" x14ac:dyDescent="0.2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row>
    <row r="47" spans="1:26" ht="15.75" customHeight="1" x14ac:dyDescent="0.2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row>
    <row r="48" spans="1:26" ht="15.75" customHeight="1" x14ac:dyDescent="0.25">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row>
    <row r="49" spans="1:26" ht="15.75" customHeight="1" x14ac:dyDescent="0.25">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row>
    <row r="50" spans="1:26" ht="15.75" customHeight="1" x14ac:dyDescent="0.25">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row>
    <row r="51" spans="1:26" ht="15.75" customHeight="1" x14ac:dyDescent="0.25">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6" ht="15.75" customHeight="1" x14ac:dyDescent="0.25">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6" ht="15.75" customHeight="1" x14ac:dyDescent="0.25">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row>
    <row r="54" spans="1:26" ht="15.75" customHeight="1" x14ac:dyDescent="0.25">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row>
    <row r="55" spans="1:26" ht="15.75" customHeight="1" x14ac:dyDescent="0.25">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row>
    <row r="56" spans="1:26" ht="15.75" customHeight="1" x14ac:dyDescent="0.25">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row>
    <row r="57" spans="1:26" ht="15.75" customHeight="1" x14ac:dyDescent="0.25">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row>
    <row r="58" spans="1:26" ht="15.75" customHeight="1" x14ac:dyDescent="0.25">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row>
    <row r="59" spans="1:26" ht="15.75" customHeight="1" x14ac:dyDescent="0.25">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row>
    <row r="60" spans="1:26" ht="15.75" customHeight="1" x14ac:dyDescent="0.2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row>
    <row r="61" spans="1:26" ht="15.75" customHeight="1" x14ac:dyDescent="0.2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row>
    <row r="62" spans="1:26" ht="15.75" customHeight="1" x14ac:dyDescent="0.25">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row>
    <row r="63" spans="1:26" ht="15.75" customHeight="1" x14ac:dyDescent="0.25">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row>
    <row r="64" spans="1:26" ht="15.75" customHeight="1" x14ac:dyDescent="0.25">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row>
    <row r="65" spans="1:26" ht="15.75" customHeight="1" x14ac:dyDescent="0.25">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row>
    <row r="66" spans="1:26" ht="15.75" customHeight="1" x14ac:dyDescent="0.25">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row>
    <row r="67" spans="1:26" ht="15.75" customHeight="1" x14ac:dyDescent="0.25">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row>
    <row r="68" spans="1:26" ht="15.75" customHeight="1" x14ac:dyDescent="0.25">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row>
    <row r="69" spans="1:26" ht="15.75" customHeight="1" x14ac:dyDescent="0.25">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row>
    <row r="70" spans="1:26" ht="15.75" customHeight="1" x14ac:dyDescent="0.25">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row>
    <row r="71" spans="1:26" ht="15.75" customHeight="1" x14ac:dyDescent="0.25">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row>
    <row r="72" spans="1:26" ht="15.75" customHeight="1" x14ac:dyDescent="0.25">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row>
    <row r="73" spans="1:26" ht="15.75" customHeight="1" x14ac:dyDescent="0.25">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row>
    <row r="74" spans="1:26" ht="15.75" customHeight="1" x14ac:dyDescent="0.25">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row>
    <row r="75" spans="1:26" ht="15.75" customHeight="1" x14ac:dyDescent="0.25">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row>
    <row r="76" spans="1:26" ht="15.75" customHeight="1" x14ac:dyDescent="0.25">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row>
    <row r="77" spans="1:26" ht="15.75" customHeight="1" x14ac:dyDescent="0.25">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row>
    <row r="78" spans="1:26" ht="15.75" customHeight="1" x14ac:dyDescent="0.25">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row>
    <row r="79" spans="1:26" ht="15.75" customHeight="1" x14ac:dyDescent="0.25">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row>
    <row r="80" spans="1:26" ht="15.75" customHeight="1" x14ac:dyDescent="0.25">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row>
    <row r="81" spans="1:26" ht="15.75" customHeight="1" x14ac:dyDescent="0.25">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row>
    <row r="82" spans="1:26" ht="15.75" customHeight="1" x14ac:dyDescent="0.25">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row>
    <row r="83" spans="1:26" ht="15.75" customHeight="1" x14ac:dyDescent="0.25">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row>
    <row r="84" spans="1:26" ht="15.75" customHeight="1" x14ac:dyDescent="0.25">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row>
    <row r="85" spans="1:26" ht="15.75" customHeight="1" x14ac:dyDescent="0.25">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row>
    <row r="86" spans="1:26" ht="15.75" customHeight="1" x14ac:dyDescent="0.25">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row>
    <row r="87" spans="1:26" ht="15.75" customHeight="1" x14ac:dyDescent="0.25">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row>
    <row r="88" spans="1:26" ht="15.75" customHeight="1" x14ac:dyDescent="0.25">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row>
    <row r="89" spans="1:26" ht="15.75" customHeight="1" x14ac:dyDescent="0.25">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row>
    <row r="90" spans="1:26" ht="15.75" customHeight="1" x14ac:dyDescent="0.25">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row>
    <row r="91" spans="1:26" ht="15.75" customHeight="1" x14ac:dyDescent="0.25">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row>
    <row r="92" spans="1:26" ht="15.75" customHeight="1" x14ac:dyDescent="0.25">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row>
    <row r="93" spans="1:26" ht="15.75" customHeight="1" x14ac:dyDescent="0.25">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row>
    <row r="94" spans="1:26" ht="15.75" customHeight="1" x14ac:dyDescent="0.25">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row>
    <row r="95" spans="1:26" ht="15.75" customHeight="1" x14ac:dyDescent="0.25">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row>
    <row r="96" spans="1:26" ht="15.75" customHeight="1" x14ac:dyDescent="0.25">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row>
    <row r="97" spans="1:26" ht="15.75" customHeight="1" x14ac:dyDescent="0.25">
      <c r="A97" s="93"/>
      <c r="B97" s="93"/>
      <c r="C97" s="93"/>
      <c r="D97" s="93"/>
      <c r="E97" s="93"/>
      <c r="F97" s="93"/>
      <c r="G97" s="93"/>
      <c r="H97" s="93"/>
      <c r="I97" s="93"/>
      <c r="J97" s="93"/>
      <c r="K97" s="93"/>
      <c r="L97" s="93"/>
      <c r="M97" s="93"/>
      <c r="N97" s="93"/>
      <c r="O97" s="93"/>
      <c r="P97" s="93"/>
      <c r="Q97" s="93"/>
      <c r="R97" s="93"/>
      <c r="S97" s="93"/>
      <c r="T97" s="93"/>
      <c r="U97" s="93"/>
      <c r="V97" s="93"/>
      <c r="W97" s="93"/>
      <c r="X97" s="93"/>
      <c r="Y97" s="93"/>
      <c r="Z97" s="93"/>
    </row>
    <row r="98" spans="1:26" ht="15.75" customHeight="1" x14ac:dyDescent="0.25">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row>
    <row r="99" spans="1:26" ht="15.75" customHeight="1" x14ac:dyDescent="0.25">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row>
    <row r="100" spans="1:26" ht="15.75" customHeight="1" x14ac:dyDescent="0.25">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row>
    <row r="101" spans="1:26" ht="15.75" customHeight="1" x14ac:dyDescent="0.25">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row>
    <row r="102" spans="1:26" ht="15.75" customHeight="1" x14ac:dyDescent="0.25">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row>
    <row r="103" spans="1:26" ht="15.75" customHeight="1" x14ac:dyDescent="0.25">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row>
    <row r="104" spans="1:26" ht="15.75" customHeight="1" x14ac:dyDescent="0.25">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row>
    <row r="105" spans="1:26" ht="15.75" customHeight="1" x14ac:dyDescent="0.25">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row>
    <row r="106" spans="1:26" ht="15.75" customHeight="1" x14ac:dyDescent="0.25">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row>
    <row r="107" spans="1:26" ht="15.75" customHeight="1" x14ac:dyDescent="0.25">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row>
    <row r="108" spans="1:26" ht="15.75" customHeight="1" x14ac:dyDescent="0.25">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row>
    <row r="109" spans="1:26" ht="15.75" customHeight="1" x14ac:dyDescent="0.25">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row>
    <row r="110" spans="1:26" ht="15.75" customHeight="1" x14ac:dyDescent="0.25">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row>
    <row r="111" spans="1:26" ht="15.75" customHeight="1" x14ac:dyDescent="0.25">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row>
    <row r="112" spans="1:26" ht="15.75" customHeight="1" x14ac:dyDescent="0.25">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row>
    <row r="113" spans="1:26" ht="15.75" customHeight="1" x14ac:dyDescent="0.25">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row>
    <row r="114" spans="1:26" ht="15.75" customHeight="1" x14ac:dyDescent="0.25">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1:26" ht="15.75" customHeight="1" x14ac:dyDescent="0.25">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row>
    <row r="116" spans="1:26" ht="15.75" customHeight="1" x14ac:dyDescent="0.25">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row>
    <row r="117" spans="1:26" ht="15.75" customHeight="1" x14ac:dyDescent="0.25">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row>
    <row r="118" spans="1:26" ht="15.75" customHeight="1" x14ac:dyDescent="0.25">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row>
    <row r="119" spans="1:26" ht="15.75" customHeight="1" x14ac:dyDescent="0.25">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1:26" ht="15.75" customHeight="1" x14ac:dyDescent="0.25">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row>
    <row r="121" spans="1:26" ht="15.75" customHeight="1" x14ac:dyDescent="0.25">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row>
    <row r="122" spans="1:26" ht="15.75" customHeight="1" x14ac:dyDescent="0.25">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row>
    <row r="123" spans="1:26" ht="15.75" customHeight="1" x14ac:dyDescent="0.25">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row>
    <row r="124" spans="1:26" ht="15.75" customHeight="1" x14ac:dyDescent="0.25">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row>
    <row r="125" spans="1:26" ht="15.75" customHeight="1" x14ac:dyDescent="0.25">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row>
    <row r="126" spans="1:26" ht="15.75" customHeight="1" x14ac:dyDescent="0.25">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1:26" ht="15.75" customHeight="1" x14ac:dyDescent="0.25">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row>
    <row r="128" spans="1:26" ht="15.75" customHeight="1" x14ac:dyDescent="0.25">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row>
    <row r="129" spans="1:26" ht="15.75" customHeight="1" x14ac:dyDescent="0.25">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row>
    <row r="130" spans="1:26" ht="15.75" customHeight="1" x14ac:dyDescent="0.25">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row>
    <row r="131" spans="1:26" ht="15.75" customHeight="1" x14ac:dyDescent="0.25">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row>
    <row r="132" spans="1:26" ht="15.75" customHeight="1" x14ac:dyDescent="0.25">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row>
    <row r="133" spans="1:26" ht="15.75" customHeight="1" x14ac:dyDescent="0.25">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row>
    <row r="134" spans="1:26" ht="15.75" customHeight="1" x14ac:dyDescent="0.25">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1:26" ht="15.75" customHeight="1" x14ac:dyDescent="0.25">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row>
    <row r="136" spans="1:26" ht="15.75" customHeight="1" x14ac:dyDescent="0.25">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row>
    <row r="137" spans="1:26" ht="15.75" customHeight="1" x14ac:dyDescent="0.25">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row>
    <row r="138" spans="1:26" ht="15.75" customHeight="1" x14ac:dyDescent="0.25">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row>
    <row r="139" spans="1:26" ht="15.75" customHeight="1" x14ac:dyDescent="0.25">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row>
    <row r="140" spans="1:26" ht="15.75" customHeight="1" x14ac:dyDescent="0.25">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row>
    <row r="141" spans="1:26" ht="15.75" customHeight="1" x14ac:dyDescent="0.25">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row>
    <row r="142" spans="1:26" ht="15.75" customHeight="1" x14ac:dyDescent="0.25">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row>
    <row r="143" spans="1:26" ht="15.75" customHeight="1" x14ac:dyDescent="0.25">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row>
    <row r="144" spans="1:26" ht="15.75" customHeight="1" x14ac:dyDescent="0.25">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row>
    <row r="145" spans="1:26" ht="15.75" customHeight="1" x14ac:dyDescent="0.25">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row>
    <row r="146" spans="1:26" ht="15.75" customHeight="1" x14ac:dyDescent="0.25">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row>
    <row r="147" spans="1:26" ht="15.75" customHeight="1" x14ac:dyDescent="0.25">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row>
    <row r="148" spans="1:26" ht="15.75" customHeight="1" x14ac:dyDescent="0.25">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row>
    <row r="149" spans="1:26" ht="15.75" customHeight="1" x14ac:dyDescent="0.25">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row>
    <row r="150" spans="1:26" ht="15.75" customHeight="1" x14ac:dyDescent="0.25">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row>
    <row r="151" spans="1:26" ht="15.75" customHeight="1" x14ac:dyDescent="0.25">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row>
    <row r="152" spans="1:26" ht="15.75" customHeight="1" x14ac:dyDescent="0.25">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row>
    <row r="153" spans="1:26" ht="15.75" customHeight="1" x14ac:dyDescent="0.25">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row>
    <row r="154" spans="1:26" ht="15.75" customHeight="1" x14ac:dyDescent="0.25">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row>
    <row r="155" spans="1:26" ht="15.75" customHeight="1" x14ac:dyDescent="0.25">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row>
    <row r="156" spans="1:26" ht="15.75" customHeight="1" x14ac:dyDescent="0.25">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row>
    <row r="157" spans="1:26" ht="15.75" customHeight="1" x14ac:dyDescent="0.25">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row>
    <row r="158" spans="1:26" ht="15.75" customHeight="1" x14ac:dyDescent="0.25">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row>
    <row r="159" spans="1:26" ht="15.75" customHeight="1" x14ac:dyDescent="0.25">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row>
    <row r="160" spans="1:26" ht="15.75" customHeight="1" x14ac:dyDescent="0.25">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row>
    <row r="161" spans="1:26" ht="15.75" customHeight="1" x14ac:dyDescent="0.25">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row>
    <row r="162" spans="1:26" ht="15.75" customHeight="1" x14ac:dyDescent="0.25">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row>
    <row r="163" spans="1:26" ht="15.75" customHeight="1" x14ac:dyDescent="0.25">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row>
    <row r="164" spans="1:26" ht="15.75" customHeight="1" x14ac:dyDescent="0.25">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row>
    <row r="165" spans="1:26" ht="15.75" customHeight="1" x14ac:dyDescent="0.25">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1:26" ht="15.75" customHeight="1" x14ac:dyDescent="0.25">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row>
    <row r="167" spans="1:26" ht="15.75" customHeight="1" x14ac:dyDescent="0.25">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row>
    <row r="168" spans="1:26" ht="15.75" customHeight="1" x14ac:dyDescent="0.25">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row>
    <row r="169" spans="1:26" ht="15.75" customHeight="1" x14ac:dyDescent="0.25">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row>
    <row r="170" spans="1:26" ht="15.75" customHeight="1" x14ac:dyDescent="0.25">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row>
    <row r="171" spans="1:26" ht="15.75" customHeight="1" x14ac:dyDescent="0.25">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row>
    <row r="172" spans="1:26" ht="15.75" customHeight="1" x14ac:dyDescent="0.25">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row>
    <row r="173" spans="1:26" ht="15.75" customHeight="1" x14ac:dyDescent="0.25">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row>
    <row r="174" spans="1:26" ht="15.75" customHeight="1" x14ac:dyDescent="0.25">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row>
    <row r="175" spans="1:26" ht="15.75" customHeight="1" x14ac:dyDescent="0.25">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row>
    <row r="176" spans="1:26" ht="15.75" customHeight="1" x14ac:dyDescent="0.25">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row>
    <row r="177" spans="1:26" ht="15.75" customHeight="1" x14ac:dyDescent="0.25">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row>
    <row r="178" spans="1:26" ht="15.75" customHeight="1" x14ac:dyDescent="0.25">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row>
    <row r="179" spans="1:26" ht="15.75" customHeight="1" x14ac:dyDescent="0.25">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row>
    <row r="180" spans="1:26" ht="15.75" customHeight="1" x14ac:dyDescent="0.25">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row>
    <row r="181" spans="1:26" ht="15.75" customHeight="1" x14ac:dyDescent="0.25">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row>
    <row r="182" spans="1:26" ht="15.75" customHeight="1" x14ac:dyDescent="0.25">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row>
    <row r="183" spans="1:26" ht="15.75" customHeight="1" x14ac:dyDescent="0.25">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row>
    <row r="184" spans="1:26" ht="15.75" customHeight="1" x14ac:dyDescent="0.25">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row>
    <row r="185" spans="1:26" ht="15.75" customHeight="1" x14ac:dyDescent="0.25">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row>
    <row r="186" spans="1:26" ht="15.75" customHeight="1" x14ac:dyDescent="0.25">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row>
    <row r="187" spans="1:26" ht="15.75" customHeight="1" x14ac:dyDescent="0.25">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row>
    <row r="188" spans="1:26" ht="15.75" customHeight="1" x14ac:dyDescent="0.25">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row>
    <row r="189" spans="1:26" ht="15.75" customHeight="1" x14ac:dyDescent="0.25">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row>
    <row r="190" spans="1:26" ht="15.75" customHeight="1" x14ac:dyDescent="0.25">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row>
    <row r="191" spans="1:26" ht="15.75" customHeight="1" x14ac:dyDescent="0.25">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row>
    <row r="192" spans="1:26" ht="15.75" customHeight="1" x14ac:dyDescent="0.25">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row>
    <row r="193" spans="1:26" ht="15.75" customHeight="1" x14ac:dyDescent="0.25">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row>
    <row r="194" spans="1:26" ht="15.75" customHeight="1" x14ac:dyDescent="0.25">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row>
    <row r="195" spans="1:26" ht="15.75" customHeight="1" x14ac:dyDescent="0.25">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row>
    <row r="196" spans="1:26" ht="15.75" customHeight="1" x14ac:dyDescent="0.25">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row>
    <row r="197" spans="1:26" ht="15.75" customHeight="1" x14ac:dyDescent="0.25">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row>
    <row r="198" spans="1:26" ht="15.75" customHeight="1" x14ac:dyDescent="0.25">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row>
    <row r="199" spans="1:26" ht="15.75" customHeight="1" x14ac:dyDescent="0.25">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row>
    <row r="200" spans="1:26" ht="15.75" customHeight="1" x14ac:dyDescent="0.25">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row>
    <row r="201" spans="1:26" ht="15.75" customHeight="1" x14ac:dyDescent="0.25">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row>
    <row r="202" spans="1:26" ht="15.75" customHeight="1" x14ac:dyDescent="0.25">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row>
    <row r="203" spans="1:26" ht="15.75" customHeight="1" x14ac:dyDescent="0.25">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row>
    <row r="204" spans="1:26" ht="15.75" customHeight="1" x14ac:dyDescent="0.25">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row>
    <row r="205" spans="1:26" ht="15.75" customHeight="1" x14ac:dyDescent="0.25">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row>
    <row r="206" spans="1:26" ht="15.75" customHeight="1" x14ac:dyDescent="0.25">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row>
    <row r="207" spans="1:26" ht="15.75" customHeight="1" x14ac:dyDescent="0.25">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row>
    <row r="208" spans="1:26" ht="15.75" customHeight="1" x14ac:dyDescent="0.25">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row>
    <row r="209" spans="1:26" ht="15.75" customHeight="1" x14ac:dyDescent="0.25">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row>
    <row r="210" spans="1:26" ht="15.75" customHeight="1" x14ac:dyDescent="0.25">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row>
    <row r="211" spans="1:26" ht="15.75" customHeight="1" x14ac:dyDescent="0.25">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row>
    <row r="212" spans="1:26" ht="15.75" customHeight="1" x14ac:dyDescent="0.25">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row>
    <row r="213" spans="1:26" ht="15.75" customHeight="1" x14ac:dyDescent="0.25">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row>
    <row r="214" spans="1:26" ht="15.75" customHeight="1" x14ac:dyDescent="0.25">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row>
    <row r="215" spans="1:26" ht="15.75" customHeight="1" x14ac:dyDescent="0.25">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row>
    <row r="216" spans="1:26" ht="15.75" customHeight="1" x14ac:dyDescent="0.25">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row>
    <row r="217" spans="1:26" ht="15.75" customHeight="1" x14ac:dyDescent="0.25">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row>
    <row r="218" spans="1:26" ht="15.75" customHeight="1" x14ac:dyDescent="0.25">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row>
    <row r="219" spans="1:26" ht="15.75" customHeight="1" x14ac:dyDescent="0.25">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row>
    <row r="220" spans="1:26" ht="15.75" customHeight="1" x14ac:dyDescent="0.25">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row>
    <row r="221" spans="1:26" ht="15.75" customHeight="1" x14ac:dyDescent="0.25">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row>
    <row r="222" spans="1:26" ht="15.75" customHeight="1" x14ac:dyDescent="0.25">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row>
    <row r="223" spans="1:26" ht="15.75" customHeight="1" x14ac:dyDescent="0.25">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row>
    <row r="224" spans="1:26" ht="15.75" customHeight="1" x14ac:dyDescent="0.25">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row>
    <row r="225" spans="1:26" ht="15.75" customHeight="1" x14ac:dyDescent="0.25">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row>
    <row r="226" spans="1:26" ht="15.75" customHeight="1" x14ac:dyDescent="0.25">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row>
    <row r="227" spans="1:26" ht="15.75" customHeight="1" x14ac:dyDescent="0.25">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row>
    <row r="228" spans="1:26" ht="15.75" customHeight="1" x14ac:dyDescent="0.25">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row>
    <row r="229" spans="1:26" ht="15.75" customHeight="1" x14ac:dyDescent="0.25">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row>
    <row r="230" spans="1:26" ht="15.75" customHeight="1" x14ac:dyDescent="0.25">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row>
    <row r="231" spans="1:26" ht="15.75" customHeight="1" x14ac:dyDescent="0.25">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row>
    <row r="232" spans="1:26" ht="15.75" customHeight="1" x14ac:dyDescent="0.25"/>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9">
    <mergeCell ref="B20:J20"/>
    <mergeCell ref="B26:J26"/>
    <mergeCell ref="B11:B12"/>
    <mergeCell ref="C11:C12"/>
    <mergeCell ref="D11:F11"/>
    <mergeCell ref="G11:G12"/>
    <mergeCell ref="H11:H12"/>
    <mergeCell ref="I11:I12"/>
    <mergeCell ref="B14:J14"/>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1000"/>
  <sheetViews>
    <sheetView workbookViewId="0"/>
  </sheetViews>
  <sheetFormatPr defaultColWidth="11.25" defaultRowHeight="15" customHeight="1" x14ac:dyDescent="0.25"/>
  <cols>
    <col min="1" max="3" width="8.75" customWidth="1"/>
    <col min="4" max="4" width="10.25" customWidth="1"/>
    <col min="5" max="9" width="8.75" customWidth="1"/>
  </cols>
  <sheetData>
    <row r="2" spans="2:9" ht="15" customHeight="1" x14ac:dyDescent="0.25">
      <c r="B2" s="93" t="s">
        <v>285</v>
      </c>
    </row>
    <row r="4" spans="2:9" ht="15" customHeight="1" x14ac:dyDescent="0.25">
      <c r="B4" s="93" t="s">
        <v>286</v>
      </c>
      <c r="G4" s="144">
        <f>D22</f>
        <v>0</v>
      </c>
    </row>
    <row r="5" spans="2:9" ht="15" customHeight="1" x14ac:dyDescent="0.25">
      <c r="B5" s="93" t="s">
        <v>287</v>
      </c>
      <c r="G5" s="144">
        <f>E22</f>
        <v>0</v>
      </c>
    </row>
    <row r="6" spans="2:9" ht="15" customHeight="1" x14ac:dyDescent="0.25">
      <c r="B6" s="93" t="s">
        <v>288</v>
      </c>
      <c r="G6" s="144">
        <f>F22</f>
        <v>0</v>
      </c>
    </row>
    <row r="7" spans="2:9" ht="15" customHeight="1" x14ac:dyDescent="0.25">
      <c r="B7" s="93" t="s">
        <v>289</v>
      </c>
      <c r="G7" s="144">
        <f>G22</f>
        <v>0</v>
      </c>
    </row>
    <row r="8" spans="2:9" ht="15" customHeight="1" x14ac:dyDescent="0.25">
      <c r="B8" s="93" t="s">
        <v>290</v>
      </c>
      <c r="G8" s="144">
        <f>H21</f>
        <v>0</v>
      </c>
    </row>
    <row r="9" spans="2:9" ht="15" customHeight="1" x14ac:dyDescent="0.25">
      <c r="B9" s="93" t="s">
        <v>291</v>
      </c>
      <c r="G9" s="144">
        <f>I21</f>
        <v>0</v>
      </c>
    </row>
    <row r="10" spans="2:9" ht="15.75" x14ac:dyDescent="0.25">
      <c r="B10" s="93" t="s">
        <v>292</v>
      </c>
      <c r="G10" s="144">
        <f>H22</f>
        <v>0</v>
      </c>
    </row>
    <row r="12" spans="2:9" ht="22.5" customHeight="1" x14ac:dyDescent="0.25">
      <c r="B12" s="274" t="s">
        <v>293</v>
      </c>
      <c r="C12" s="274" t="s">
        <v>294</v>
      </c>
      <c r="D12" s="281" t="s">
        <v>295</v>
      </c>
      <c r="E12" s="282"/>
      <c r="F12" s="281" t="s">
        <v>296</v>
      </c>
      <c r="G12" s="282"/>
      <c r="H12" s="281" t="s">
        <v>297</v>
      </c>
      <c r="I12" s="282"/>
    </row>
    <row r="13" spans="2:9" ht="15.75" x14ac:dyDescent="0.25">
      <c r="B13" s="280"/>
      <c r="C13" s="280"/>
      <c r="D13" s="283"/>
      <c r="E13" s="284"/>
      <c r="F13" s="283"/>
      <c r="G13" s="284"/>
      <c r="H13" s="283"/>
      <c r="I13" s="284"/>
    </row>
    <row r="14" spans="2:9" ht="22.5" customHeight="1" x14ac:dyDescent="0.25">
      <c r="B14" s="280"/>
      <c r="C14" s="280"/>
      <c r="D14" s="274" t="s">
        <v>298</v>
      </c>
      <c r="E14" s="274" t="s">
        <v>299</v>
      </c>
      <c r="F14" s="274" t="s">
        <v>300</v>
      </c>
      <c r="G14" s="274" t="s">
        <v>301</v>
      </c>
      <c r="H14" s="274" t="s">
        <v>300</v>
      </c>
      <c r="I14" s="274" t="s">
        <v>301</v>
      </c>
    </row>
    <row r="15" spans="2:9" ht="15.75" x14ac:dyDescent="0.25">
      <c r="B15" s="275"/>
      <c r="C15" s="275"/>
      <c r="D15" s="275"/>
      <c r="E15" s="275"/>
      <c r="F15" s="275"/>
      <c r="G15" s="275"/>
      <c r="H15" s="275"/>
      <c r="I15" s="275"/>
    </row>
    <row r="16" spans="2:9" ht="15.75" x14ac:dyDescent="0.25">
      <c r="B16" s="129">
        <v>1</v>
      </c>
      <c r="C16" s="130">
        <v>2</v>
      </c>
      <c r="D16" s="130">
        <v>3</v>
      </c>
      <c r="E16" s="130">
        <v>4</v>
      </c>
      <c r="F16" s="130">
        <v>5</v>
      </c>
      <c r="G16" s="130">
        <v>6</v>
      </c>
      <c r="H16" s="130">
        <v>7</v>
      </c>
      <c r="I16" s="130">
        <v>8</v>
      </c>
    </row>
    <row r="17" spans="2:9" ht="15.75" x14ac:dyDescent="0.25">
      <c r="B17" s="131" t="s">
        <v>302</v>
      </c>
      <c r="C17" s="145"/>
      <c r="D17" s="145"/>
      <c r="E17" s="145"/>
      <c r="F17" s="145"/>
      <c r="G17" s="145"/>
      <c r="H17" s="145"/>
      <c r="I17" s="145"/>
    </row>
    <row r="18" spans="2:9" ht="15.75" x14ac:dyDescent="0.25">
      <c r="B18" s="131" t="s">
        <v>303</v>
      </c>
      <c r="C18" s="145"/>
      <c r="D18" s="145"/>
      <c r="E18" s="145"/>
      <c r="F18" s="145"/>
      <c r="G18" s="145"/>
      <c r="H18" s="145"/>
      <c r="I18" s="145"/>
    </row>
    <row r="19" spans="2:9" ht="15.75" x14ac:dyDescent="0.25">
      <c r="B19" s="131" t="s">
        <v>304</v>
      </c>
      <c r="C19" s="145"/>
      <c r="D19" s="145"/>
      <c r="E19" s="145"/>
      <c r="F19" s="145"/>
      <c r="G19" s="145"/>
      <c r="H19" s="145"/>
      <c r="I19" s="145"/>
    </row>
    <row r="20" spans="2:9" ht="15.75" x14ac:dyDescent="0.25">
      <c r="B20" s="131" t="s">
        <v>305</v>
      </c>
      <c r="C20" s="145"/>
      <c r="D20" s="145"/>
      <c r="E20" s="145"/>
      <c r="F20" s="145"/>
      <c r="G20" s="145"/>
      <c r="H20" s="145"/>
      <c r="I20" s="145"/>
    </row>
    <row r="21" spans="2:9" ht="15.75" customHeight="1" x14ac:dyDescent="0.25">
      <c r="B21" s="138" t="s">
        <v>306</v>
      </c>
      <c r="C21" s="146"/>
      <c r="D21" s="146"/>
      <c r="E21" s="146"/>
      <c r="F21" s="146"/>
      <c r="G21" s="146"/>
      <c r="H21" s="147">
        <f t="shared" ref="H21:I21" si="0">SUM(H17:H20)</f>
        <v>0</v>
      </c>
      <c r="I21" s="147">
        <f t="shared" si="0"/>
        <v>0</v>
      </c>
    </row>
    <row r="22" spans="2:9" ht="15.75" customHeight="1" x14ac:dyDescent="0.25">
      <c r="B22" s="277" t="s">
        <v>307</v>
      </c>
      <c r="C22" s="278"/>
      <c r="D22" s="148">
        <f t="shared" ref="D22:G22" si="1">SUM(D17:D21)</f>
        <v>0</v>
      </c>
      <c r="E22" s="148">
        <f t="shared" si="1"/>
        <v>0</v>
      </c>
      <c r="F22" s="148">
        <f t="shared" si="1"/>
        <v>0</v>
      </c>
      <c r="G22" s="148">
        <f t="shared" si="1"/>
        <v>0</v>
      </c>
      <c r="H22" s="279">
        <f>SUM(H21:I21)</f>
        <v>0</v>
      </c>
      <c r="I22" s="278"/>
    </row>
    <row r="23" spans="2:9" ht="15.75" customHeight="1" x14ac:dyDescent="0.25"/>
    <row r="24" spans="2:9" ht="15.75" customHeight="1" x14ac:dyDescent="0.25"/>
    <row r="25" spans="2:9" ht="15.75" customHeight="1" x14ac:dyDescent="0.25"/>
    <row r="26" spans="2:9" ht="15.75" customHeight="1" x14ac:dyDescent="0.25"/>
    <row r="27" spans="2:9" ht="15.75" customHeight="1" x14ac:dyDescent="0.25"/>
    <row r="28" spans="2:9" ht="15.75" customHeight="1" x14ac:dyDescent="0.25"/>
    <row r="29" spans="2:9" ht="15.75" customHeight="1" x14ac:dyDescent="0.25"/>
    <row r="30" spans="2:9" ht="15.75" customHeight="1" x14ac:dyDescent="0.25"/>
    <row r="31" spans="2:9" ht="15.75" customHeight="1" x14ac:dyDescent="0.25"/>
    <row r="32" spans="2: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3">
    <mergeCell ref="F14:F15"/>
    <mergeCell ref="G14:G15"/>
    <mergeCell ref="B22:C22"/>
    <mergeCell ref="H14:H15"/>
    <mergeCell ref="I14:I15"/>
    <mergeCell ref="H22:I22"/>
    <mergeCell ref="B12:B15"/>
    <mergeCell ref="C12:C15"/>
    <mergeCell ref="D12:E13"/>
    <mergeCell ref="F12:G13"/>
    <mergeCell ref="H12:I13"/>
    <mergeCell ref="D14:D15"/>
    <mergeCell ref="E14:E15"/>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000"/>
  <sheetViews>
    <sheetView workbookViewId="0"/>
  </sheetViews>
  <sheetFormatPr defaultColWidth="11.25" defaultRowHeight="15" customHeight="1" x14ac:dyDescent="0.25"/>
  <cols>
    <col min="1" max="12" width="8.75" customWidth="1"/>
  </cols>
  <sheetData>
    <row r="2" spans="2:12" ht="15.75" x14ac:dyDescent="0.25">
      <c r="B2" s="90" t="s">
        <v>308</v>
      </c>
    </row>
    <row r="3" spans="2:12" ht="15.75" x14ac:dyDescent="0.25">
      <c r="B3" s="90"/>
    </row>
    <row r="4" spans="2:12" ht="22.5" customHeight="1" x14ac:dyDescent="0.25">
      <c r="B4" s="274" t="s">
        <v>267</v>
      </c>
      <c r="C4" s="274" t="s">
        <v>309</v>
      </c>
      <c r="D4" s="281" t="s">
        <v>297</v>
      </c>
      <c r="E4" s="285"/>
      <c r="F4" s="282"/>
      <c r="G4" s="281" t="s">
        <v>310</v>
      </c>
      <c r="H4" s="285"/>
      <c r="I4" s="282"/>
      <c r="J4" s="281" t="s">
        <v>311</v>
      </c>
      <c r="K4" s="285"/>
      <c r="L4" s="282"/>
    </row>
    <row r="5" spans="2:12" ht="15.75" x14ac:dyDescent="0.25">
      <c r="B5" s="280"/>
      <c r="C5" s="280"/>
      <c r="D5" s="283"/>
      <c r="E5" s="286"/>
      <c r="F5" s="284"/>
      <c r="G5" s="283"/>
      <c r="H5" s="286"/>
      <c r="I5" s="284"/>
      <c r="J5" s="283"/>
      <c r="K5" s="286"/>
      <c r="L5" s="284"/>
    </row>
    <row r="6" spans="2:12" ht="15.75" x14ac:dyDescent="0.25">
      <c r="B6" s="275"/>
      <c r="C6" s="275"/>
      <c r="D6" s="127" t="s">
        <v>304</v>
      </c>
      <c r="E6" s="127" t="s">
        <v>305</v>
      </c>
      <c r="F6" s="127" t="s">
        <v>306</v>
      </c>
      <c r="G6" s="127" t="s">
        <v>304</v>
      </c>
      <c r="H6" s="127" t="s">
        <v>305</v>
      </c>
      <c r="I6" s="127" t="s">
        <v>306</v>
      </c>
      <c r="J6" s="127" t="s">
        <v>304</v>
      </c>
      <c r="K6" s="127" t="s">
        <v>305</v>
      </c>
      <c r="L6" s="127" t="s">
        <v>306</v>
      </c>
    </row>
    <row r="7" spans="2:12" ht="15.75" x14ac:dyDescent="0.25">
      <c r="B7" s="129">
        <v>1</v>
      </c>
      <c r="C7" s="130">
        <v>2</v>
      </c>
      <c r="D7" s="130">
        <v>3</v>
      </c>
      <c r="E7" s="130">
        <v>4</v>
      </c>
      <c r="F7" s="130">
        <v>5</v>
      </c>
      <c r="G7" s="130">
        <v>6</v>
      </c>
      <c r="H7" s="130">
        <v>7</v>
      </c>
      <c r="I7" s="130">
        <v>8</v>
      </c>
      <c r="J7" s="130">
        <v>9</v>
      </c>
      <c r="K7" s="130">
        <v>10</v>
      </c>
      <c r="L7" s="149">
        <v>11</v>
      </c>
    </row>
    <row r="8" spans="2:12" ht="15.75" x14ac:dyDescent="0.25">
      <c r="B8" s="131">
        <v>1</v>
      </c>
      <c r="C8" s="145"/>
      <c r="D8" s="145"/>
      <c r="E8" s="145"/>
      <c r="F8" s="145"/>
      <c r="G8" s="145"/>
      <c r="H8" s="145"/>
      <c r="I8" s="145"/>
      <c r="J8" s="145"/>
      <c r="K8" s="145"/>
      <c r="L8" s="145"/>
    </row>
    <row r="9" spans="2:12" ht="15.75" x14ac:dyDescent="0.25">
      <c r="B9" s="138" t="s">
        <v>312</v>
      </c>
      <c r="C9" s="150"/>
      <c r="D9" s="150"/>
      <c r="E9" s="150"/>
      <c r="F9" s="150"/>
      <c r="G9" s="150"/>
      <c r="H9" s="150"/>
      <c r="I9" s="150"/>
      <c r="J9" s="150"/>
      <c r="K9" s="150"/>
      <c r="L9" s="150"/>
    </row>
    <row r="10" spans="2:12" ht="15.75" x14ac:dyDescent="0.25">
      <c r="B10" s="287" t="s">
        <v>307</v>
      </c>
      <c r="C10" s="278"/>
      <c r="D10" s="145">
        <f t="shared" ref="D10:L10" si="0">SUM(D8:D9)</f>
        <v>0</v>
      </c>
      <c r="E10" s="145">
        <f t="shared" si="0"/>
        <v>0</v>
      </c>
      <c r="F10" s="145">
        <f t="shared" si="0"/>
        <v>0</v>
      </c>
      <c r="G10" s="145">
        <f t="shared" si="0"/>
        <v>0</v>
      </c>
      <c r="H10" s="145">
        <f t="shared" si="0"/>
        <v>0</v>
      </c>
      <c r="I10" s="145">
        <f t="shared" si="0"/>
        <v>0</v>
      </c>
      <c r="J10" s="145">
        <f t="shared" si="0"/>
        <v>0</v>
      </c>
      <c r="K10" s="145">
        <f t="shared" si="0"/>
        <v>0</v>
      </c>
      <c r="L10" s="145">
        <f t="shared" si="0"/>
        <v>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J4:L5"/>
    <mergeCell ref="B10:C10"/>
    <mergeCell ref="B4:B6"/>
    <mergeCell ref="C4:C6"/>
    <mergeCell ref="D4:F5"/>
    <mergeCell ref="G4:I5"/>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1000"/>
  <sheetViews>
    <sheetView workbookViewId="0"/>
  </sheetViews>
  <sheetFormatPr defaultColWidth="11.25" defaultRowHeight="15" customHeight="1" x14ac:dyDescent="0.25"/>
  <cols>
    <col min="1" max="7" width="8.75" customWidth="1"/>
    <col min="8" max="8" width="10.25" customWidth="1"/>
    <col min="9" max="9" width="8.75" customWidth="1"/>
    <col min="10" max="10" width="10.125" customWidth="1"/>
    <col min="11" max="11" width="10.375" customWidth="1"/>
    <col min="12" max="12" width="10" customWidth="1"/>
    <col min="13" max="13" width="10.375" customWidth="1"/>
    <col min="14" max="14" width="8.75" customWidth="1"/>
  </cols>
  <sheetData>
    <row r="2" spans="2:14" ht="15.75" x14ac:dyDescent="0.25">
      <c r="B2" s="151" t="s">
        <v>313</v>
      </c>
    </row>
    <row r="3" spans="2:14" ht="15.75" x14ac:dyDescent="0.25">
      <c r="B3" s="151"/>
    </row>
    <row r="4" spans="2:14" ht="15.75" x14ac:dyDescent="0.25">
      <c r="B4" s="151" t="s">
        <v>314</v>
      </c>
      <c r="N4" s="144">
        <f>C22</f>
        <v>1</v>
      </c>
    </row>
    <row r="5" spans="2:14" ht="15.75" x14ac:dyDescent="0.25">
      <c r="B5" s="93" t="s">
        <v>315</v>
      </c>
      <c r="N5" s="144">
        <f>H22</f>
        <v>1</v>
      </c>
    </row>
    <row r="6" spans="2:14" ht="15.75" x14ac:dyDescent="0.25">
      <c r="B6" s="93" t="s">
        <v>316</v>
      </c>
    </row>
    <row r="7" spans="2:14" ht="15.75" x14ac:dyDescent="0.25">
      <c r="B7" s="151"/>
    </row>
    <row r="8" spans="2:14" ht="15.75" x14ac:dyDescent="0.25">
      <c r="B8" s="288" t="s">
        <v>267</v>
      </c>
      <c r="C8" s="288" t="s">
        <v>317</v>
      </c>
      <c r="D8" s="289" t="s">
        <v>318</v>
      </c>
      <c r="E8" s="290" t="s">
        <v>319</v>
      </c>
      <c r="F8" s="282"/>
      <c r="G8" s="288" t="s">
        <v>320</v>
      </c>
      <c r="H8" s="288" t="s">
        <v>321</v>
      </c>
      <c r="I8" s="288" t="s">
        <v>322</v>
      </c>
      <c r="J8" s="288" t="s">
        <v>323</v>
      </c>
      <c r="K8" s="288" t="s">
        <v>324</v>
      </c>
      <c r="L8" s="288" t="s">
        <v>325</v>
      </c>
      <c r="M8" s="296" t="s">
        <v>326</v>
      </c>
      <c r="N8" s="288" t="s">
        <v>327</v>
      </c>
    </row>
    <row r="9" spans="2:14" ht="59.25" customHeight="1" x14ac:dyDescent="0.25">
      <c r="B9" s="280"/>
      <c r="C9" s="280"/>
      <c r="D9" s="280"/>
      <c r="E9" s="291"/>
      <c r="F9" s="292"/>
      <c r="G9" s="280"/>
      <c r="H9" s="280"/>
      <c r="I9" s="280"/>
      <c r="J9" s="280"/>
      <c r="K9" s="280"/>
      <c r="L9" s="280"/>
      <c r="M9" s="297"/>
      <c r="N9" s="280"/>
    </row>
    <row r="10" spans="2:14" ht="15.75" x14ac:dyDescent="0.25">
      <c r="B10" s="280"/>
      <c r="C10" s="280"/>
      <c r="D10" s="280"/>
      <c r="E10" s="293" t="s">
        <v>328</v>
      </c>
      <c r="F10" s="294"/>
      <c r="G10" s="152" t="s">
        <v>329</v>
      </c>
      <c r="H10" s="152" t="s">
        <v>277</v>
      </c>
      <c r="I10" s="280"/>
      <c r="J10" s="152" t="s">
        <v>330</v>
      </c>
      <c r="K10" s="152" t="s">
        <v>331</v>
      </c>
      <c r="L10" s="152" t="s">
        <v>332</v>
      </c>
      <c r="M10" s="152" t="s">
        <v>333</v>
      </c>
      <c r="N10" s="152" t="s">
        <v>334</v>
      </c>
    </row>
    <row r="11" spans="2:14" ht="45" x14ac:dyDescent="0.25">
      <c r="B11" s="275"/>
      <c r="C11" s="275"/>
      <c r="D11" s="275"/>
      <c r="E11" s="153" t="s">
        <v>335</v>
      </c>
      <c r="F11" s="153" t="s">
        <v>336</v>
      </c>
      <c r="G11" s="154"/>
      <c r="H11" s="155"/>
      <c r="I11" s="275"/>
      <c r="J11" s="154"/>
      <c r="K11" s="155"/>
      <c r="L11" s="155"/>
      <c r="M11" s="156"/>
      <c r="N11" s="157"/>
    </row>
    <row r="12" spans="2:14" ht="15.75" x14ac:dyDescent="0.25">
      <c r="B12" s="129">
        <v>1</v>
      </c>
      <c r="C12" s="130">
        <v>2</v>
      </c>
      <c r="D12" s="130">
        <v>3</v>
      </c>
      <c r="E12" s="295">
        <v>4</v>
      </c>
      <c r="F12" s="278"/>
      <c r="G12" s="130">
        <v>5</v>
      </c>
      <c r="H12" s="130">
        <v>6</v>
      </c>
      <c r="I12" s="130">
        <v>7</v>
      </c>
      <c r="J12" s="130">
        <v>8</v>
      </c>
      <c r="K12" s="130">
        <v>9</v>
      </c>
      <c r="L12" s="130">
        <v>10</v>
      </c>
      <c r="M12" s="130">
        <v>11</v>
      </c>
      <c r="N12" s="130">
        <v>12</v>
      </c>
    </row>
    <row r="13" spans="2:14" ht="15.75" x14ac:dyDescent="0.25">
      <c r="B13" s="158">
        <v>1</v>
      </c>
      <c r="C13" s="159"/>
      <c r="D13" s="159"/>
      <c r="E13" s="159"/>
      <c r="F13" s="159"/>
      <c r="G13" s="159"/>
      <c r="H13" s="159"/>
      <c r="I13" s="159"/>
      <c r="J13" s="159"/>
      <c r="K13" s="159"/>
      <c r="L13" s="159"/>
      <c r="M13" s="159"/>
      <c r="N13" s="159"/>
    </row>
    <row r="14" spans="2:14" ht="15.75" x14ac:dyDescent="0.25">
      <c r="B14" s="158">
        <v>2</v>
      </c>
      <c r="C14" s="159" t="s">
        <v>337</v>
      </c>
      <c r="D14" s="159"/>
      <c r="E14" s="159"/>
      <c r="F14" s="159"/>
      <c r="G14" s="159" t="s">
        <v>338</v>
      </c>
      <c r="H14" s="159" t="s">
        <v>280</v>
      </c>
      <c r="I14" s="159"/>
      <c r="J14" s="159"/>
      <c r="K14" s="159"/>
      <c r="L14" s="159" t="s">
        <v>338</v>
      </c>
      <c r="M14" s="159"/>
      <c r="N14" s="159"/>
    </row>
    <row r="15" spans="2:14" ht="15.75" x14ac:dyDescent="0.25">
      <c r="B15" s="158">
        <v>3</v>
      </c>
      <c r="C15" s="159"/>
      <c r="D15" s="159"/>
      <c r="E15" s="159"/>
      <c r="F15" s="159"/>
      <c r="G15" s="159"/>
      <c r="H15" s="159"/>
      <c r="I15" s="159"/>
      <c r="J15" s="159"/>
      <c r="K15" s="159"/>
      <c r="L15" s="159"/>
      <c r="M15" s="159"/>
      <c r="N15" s="159"/>
    </row>
    <row r="16" spans="2:14" ht="15.75" x14ac:dyDescent="0.25">
      <c r="B16" s="158">
        <v>4</v>
      </c>
      <c r="C16" s="159"/>
      <c r="D16" s="159"/>
      <c r="E16" s="159"/>
      <c r="F16" s="159"/>
      <c r="G16" s="159"/>
      <c r="H16" s="159"/>
      <c r="I16" s="159"/>
      <c r="J16" s="159"/>
      <c r="K16" s="159"/>
      <c r="L16" s="159"/>
      <c r="M16" s="159"/>
      <c r="N16" s="159"/>
    </row>
    <row r="17" spans="2:14" ht="15.75" x14ac:dyDescent="0.25">
      <c r="B17" s="158">
        <v>5</v>
      </c>
      <c r="C17" s="159"/>
      <c r="D17" s="159"/>
      <c r="E17" s="159"/>
      <c r="F17" s="159"/>
      <c r="G17" s="159"/>
      <c r="H17" s="159"/>
      <c r="I17" s="159"/>
      <c r="J17" s="159"/>
      <c r="K17" s="159"/>
      <c r="L17" s="159"/>
      <c r="M17" s="159"/>
      <c r="N17" s="159"/>
    </row>
    <row r="18" spans="2:14" ht="15.75" x14ac:dyDescent="0.25">
      <c r="B18" s="158">
        <v>6</v>
      </c>
      <c r="C18" s="159"/>
      <c r="D18" s="159"/>
      <c r="E18" s="159"/>
      <c r="F18" s="159"/>
      <c r="G18" s="159"/>
      <c r="H18" s="159"/>
      <c r="I18" s="159"/>
      <c r="J18" s="159"/>
      <c r="K18" s="159"/>
      <c r="L18" s="159"/>
      <c r="M18" s="159"/>
      <c r="N18" s="159"/>
    </row>
    <row r="19" spans="2:14" ht="15.75" x14ac:dyDescent="0.25">
      <c r="B19" s="158">
        <v>7</v>
      </c>
      <c r="C19" s="159"/>
      <c r="D19" s="159"/>
      <c r="E19" s="159"/>
      <c r="F19" s="159"/>
      <c r="G19" s="159"/>
      <c r="H19" s="159"/>
      <c r="I19" s="159"/>
      <c r="J19" s="159"/>
      <c r="K19" s="159"/>
      <c r="L19" s="159"/>
      <c r="M19" s="159"/>
      <c r="N19" s="159"/>
    </row>
    <row r="20" spans="2:14" ht="15.75" x14ac:dyDescent="0.25">
      <c r="B20" s="158">
        <v>8</v>
      </c>
      <c r="C20" s="159"/>
      <c r="D20" s="159"/>
      <c r="E20" s="159"/>
      <c r="F20" s="159"/>
      <c r="G20" s="159"/>
      <c r="H20" s="159"/>
      <c r="I20" s="159"/>
      <c r="J20" s="159"/>
      <c r="K20" s="159"/>
      <c r="L20" s="159"/>
      <c r="M20" s="159"/>
      <c r="N20" s="159"/>
    </row>
    <row r="21" spans="2:14" ht="15.75" customHeight="1" x14ac:dyDescent="0.25">
      <c r="B21" s="160" t="s">
        <v>281</v>
      </c>
      <c r="C21" s="161"/>
      <c r="D21" s="161"/>
      <c r="E21" s="161"/>
      <c r="F21" s="161"/>
      <c r="G21" s="161"/>
      <c r="H21" s="161"/>
      <c r="I21" s="161"/>
      <c r="J21" s="161"/>
      <c r="K21" s="161"/>
      <c r="L21" s="161"/>
      <c r="M21" s="161"/>
      <c r="N21" s="161"/>
    </row>
    <row r="22" spans="2:14" ht="15.75" customHeight="1" x14ac:dyDescent="0.25">
      <c r="B22" s="162" t="s">
        <v>282</v>
      </c>
      <c r="C22" s="163">
        <f>COUNTIFS(C13:C21,"*",L13:L21,"*")</f>
        <v>1</v>
      </c>
      <c r="D22" s="164"/>
      <c r="E22" s="164"/>
      <c r="F22" s="164"/>
      <c r="G22" s="164"/>
      <c r="H22" s="165">
        <f>COUNTIFS(C13:C21,"*",G13:G21,"*",H13:H21,"*")</f>
        <v>1</v>
      </c>
      <c r="I22" s="164"/>
      <c r="J22" s="166"/>
      <c r="K22" s="166"/>
      <c r="L22" s="164"/>
      <c r="M22" s="166"/>
      <c r="N22" s="164"/>
    </row>
    <row r="23" spans="2:14" ht="15.75" customHeight="1" x14ac:dyDescent="0.25"/>
    <row r="24" spans="2:14" ht="15.75" customHeight="1" x14ac:dyDescent="0.25"/>
    <row r="25" spans="2:14" ht="15.75" customHeight="1" x14ac:dyDescent="0.25"/>
    <row r="26" spans="2:14" ht="15.75" customHeight="1" x14ac:dyDescent="0.25"/>
    <row r="27" spans="2:14" ht="15.75" customHeight="1" x14ac:dyDescent="0.25"/>
    <row r="28" spans="2:14" ht="15.75" customHeight="1" x14ac:dyDescent="0.25"/>
    <row r="29" spans="2:14" ht="15.75" customHeight="1" x14ac:dyDescent="0.25"/>
    <row r="30" spans="2:14" ht="15.75" customHeight="1" x14ac:dyDescent="0.25"/>
    <row r="31" spans="2:14" ht="15.75" customHeight="1" x14ac:dyDescent="0.25"/>
    <row r="32" spans="2: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4">
    <mergeCell ref="E12:F12"/>
    <mergeCell ref="K8:K9"/>
    <mergeCell ref="L8:L9"/>
    <mergeCell ref="M8:M9"/>
    <mergeCell ref="N8:N9"/>
    <mergeCell ref="B8:B11"/>
    <mergeCell ref="C8:C11"/>
    <mergeCell ref="D8:D11"/>
    <mergeCell ref="E8:F9"/>
    <mergeCell ref="J8:J9"/>
    <mergeCell ref="G8:G9"/>
    <mergeCell ref="H8:H9"/>
    <mergeCell ref="I8:I11"/>
    <mergeCell ref="E10:F10"/>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1.25" defaultRowHeight="15" customHeight="1" x14ac:dyDescent="0.25"/>
  <cols>
    <col min="1" max="1" width="9.25" customWidth="1"/>
    <col min="2" max="2" width="4.125" customWidth="1"/>
    <col min="3" max="6" width="9.25" customWidth="1"/>
    <col min="7" max="7" width="10" customWidth="1"/>
    <col min="8" max="11" width="9.25" customWidth="1"/>
    <col min="12" max="12" width="22" customWidth="1"/>
    <col min="13" max="26" width="12.125" customWidth="1"/>
  </cols>
  <sheetData>
    <row r="1" spans="1:26"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5.75" x14ac:dyDescent="0.25">
      <c r="A2" s="167"/>
      <c r="B2" s="168" t="s">
        <v>339</v>
      </c>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15.75" x14ac:dyDescent="0.25">
      <c r="A3" s="167"/>
      <c r="B3" s="168"/>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15.75" x14ac:dyDescent="0.25">
      <c r="A4" s="167"/>
      <c r="B4" s="274" t="s">
        <v>267</v>
      </c>
      <c r="C4" s="274" t="s">
        <v>340</v>
      </c>
      <c r="D4" s="276" t="s">
        <v>341</v>
      </c>
      <c r="E4" s="272"/>
      <c r="F4" s="272"/>
      <c r="G4" s="272"/>
      <c r="H4" s="272"/>
      <c r="I4" s="272"/>
      <c r="J4" s="272"/>
      <c r="K4" s="273"/>
      <c r="L4" s="298" t="s">
        <v>342</v>
      </c>
      <c r="M4" s="167"/>
      <c r="N4" s="167"/>
      <c r="O4" s="167"/>
      <c r="P4" s="167"/>
      <c r="Q4" s="167"/>
      <c r="R4" s="167"/>
      <c r="S4" s="167"/>
      <c r="T4" s="167"/>
      <c r="U4" s="167"/>
      <c r="V4" s="167"/>
      <c r="W4" s="167"/>
      <c r="X4" s="167"/>
      <c r="Y4" s="167"/>
      <c r="Z4" s="167"/>
    </row>
    <row r="5" spans="1:26" ht="15.75" x14ac:dyDescent="0.25">
      <c r="A5" s="167"/>
      <c r="B5" s="280"/>
      <c r="C5" s="280"/>
      <c r="D5" s="276" t="s">
        <v>343</v>
      </c>
      <c r="E5" s="272"/>
      <c r="F5" s="272"/>
      <c r="G5" s="273"/>
      <c r="H5" s="276" t="s">
        <v>344</v>
      </c>
      <c r="I5" s="272"/>
      <c r="J5" s="272"/>
      <c r="K5" s="273"/>
      <c r="L5" s="299"/>
      <c r="M5" s="167"/>
      <c r="N5" s="167"/>
      <c r="O5" s="167"/>
      <c r="P5" s="167"/>
      <c r="Q5" s="167"/>
      <c r="R5" s="167"/>
      <c r="S5" s="167"/>
      <c r="T5" s="167"/>
      <c r="U5" s="167"/>
      <c r="V5" s="167"/>
      <c r="W5" s="167"/>
      <c r="X5" s="167"/>
      <c r="Y5" s="167"/>
      <c r="Z5" s="167"/>
    </row>
    <row r="6" spans="1:26" ht="15.75" x14ac:dyDescent="0.25">
      <c r="A6" s="167"/>
      <c r="B6" s="280"/>
      <c r="C6" s="280"/>
      <c r="D6" s="274" t="s">
        <v>304</v>
      </c>
      <c r="E6" s="274" t="s">
        <v>305</v>
      </c>
      <c r="F6" s="274" t="s">
        <v>306</v>
      </c>
      <c r="G6" s="169" t="s">
        <v>345</v>
      </c>
      <c r="H6" s="274" t="s">
        <v>304</v>
      </c>
      <c r="I6" s="274" t="s">
        <v>305</v>
      </c>
      <c r="J6" s="274" t="s">
        <v>306</v>
      </c>
      <c r="K6" s="169" t="s">
        <v>345</v>
      </c>
      <c r="L6" s="169" t="s">
        <v>346</v>
      </c>
      <c r="M6" s="167"/>
      <c r="N6" s="167"/>
      <c r="O6" s="167"/>
      <c r="P6" s="167"/>
      <c r="Q6" s="167"/>
      <c r="R6" s="167"/>
      <c r="S6" s="167"/>
      <c r="T6" s="167"/>
      <c r="U6" s="167"/>
      <c r="V6" s="167"/>
      <c r="W6" s="167"/>
      <c r="X6" s="167"/>
      <c r="Y6" s="167"/>
      <c r="Z6" s="167"/>
    </row>
    <row r="7" spans="1:26" ht="15.75" x14ac:dyDescent="0.25">
      <c r="A7" s="167"/>
      <c r="B7" s="275"/>
      <c r="C7" s="275"/>
      <c r="D7" s="275"/>
      <c r="E7" s="275"/>
      <c r="F7" s="275"/>
      <c r="G7" s="127" t="s">
        <v>347</v>
      </c>
      <c r="H7" s="275"/>
      <c r="I7" s="275"/>
      <c r="J7" s="275"/>
      <c r="K7" s="127" t="s">
        <v>347</v>
      </c>
      <c r="L7" s="170"/>
      <c r="M7" s="167"/>
      <c r="N7" s="167"/>
      <c r="O7" s="167"/>
      <c r="P7" s="167"/>
      <c r="Q7" s="167"/>
      <c r="R7" s="167"/>
      <c r="S7" s="167"/>
      <c r="T7" s="167"/>
      <c r="U7" s="167"/>
      <c r="V7" s="167"/>
      <c r="W7" s="167"/>
      <c r="X7" s="167"/>
      <c r="Y7" s="167"/>
      <c r="Z7" s="167"/>
    </row>
    <row r="8" spans="1:26" ht="15.75" x14ac:dyDescent="0.25">
      <c r="A8" s="167"/>
      <c r="B8" s="129">
        <v>1</v>
      </c>
      <c r="C8" s="130">
        <v>2</v>
      </c>
      <c r="D8" s="130">
        <v>3</v>
      </c>
      <c r="E8" s="130">
        <v>4</v>
      </c>
      <c r="F8" s="130">
        <v>5</v>
      </c>
      <c r="G8" s="130">
        <v>6</v>
      </c>
      <c r="H8" s="130">
        <v>7</v>
      </c>
      <c r="I8" s="130">
        <v>8</v>
      </c>
      <c r="J8" s="130">
        <v>9</v>
      </c>
      <c r="K8" s="130">
        <v>10</v>
      </c>
      <c r="L8" s="130">
        <v>11</v>
      </c>
      <c r="M8" s="167"/>
      <c r="N8" s="167"/>
      <c r="O8" s="167"/>
      <c r="P8" s="167"/>
      <c r="Q8" s="167"/>
      <c r="R8" s="167"/>
      <c r="S8" s="167"/>
      <c r="T8" s="167"/>
      <c r="U8" s="167"/>
      <c r="V8" s="167"/>
      <c r="W8" s="167"/>
      <c r="X8" s="167"/>
      <c r="Y8" s="167"/>
      <c r="Z8" s="167"/>
    </row>
    <row r="9" spans="1:26" ht="15.75" x14ac:dyDescent="0.25">
      <c r="A9" s="167"/>
      <c r="B9" s="171">
        <v>1</v>
      </c>
      <c r="C9" s="172" t="s">
        <v>348</v>
      </c>
      <c r="D9" s="172">
        <v>3</v>
      </c>
      <c r="E9" s="172"/>
      <c r="F9" s="172"/>
      <c r="G9" s="172">
        <f t="shared" ref="G9:G12" si="0">AVERAGE(D9:F9)</f>
        <v>3</v>
      </c>
      <c r="H9" s="172"/>
      <c r="I9" s="172">
        <v>2</v>
      </c>
      <c r="J9" s="172"/>
      <c r="K9" s="172">
        <f t="shared" ref="K9:K12" si="1">AVERAGE(H9:J9)</f>
        <v>2</v>
      </c>
      <c r="L9" s="172">
        <f t="shared" ref="L9:L12" si="2">AVERAGE(G9,K9)</f>
        <v>2.5</v>
      </c>
      <c r="M9" s="167"/>
      <c r="N9" s="167"/>
      <c r="O9" s="167"/>
      <c r="P9" s="167"/>
      <c r="Q9" s="167"/>
      <c r="R9" s="167"/>
      <c r="S9" s="167"/>
      <c r="T9" s="167"/>
      <c r="U9" s="167"/>
      <c r="V9" s="167"/>
      <c r="W9" s="167"/>
      <c r="X9" s="167"/>
      <c r="Y9" s="167"/>
      <c r="Z9" s="167"/>
    </row>
    <row r="10" spans="1:26" ht="15.75" x14ac:dyDescent="0.25">
      <c r="A10" s="167"/>
      <c r="B10" s="171">
        <v>2</v>
      </c>
      <c r="C10" s="172" t="s">
        <v>349</v>
      </c>
      <c r="D10" s="172"/>
      <c r="E10" s="172">
        <v>3</v>
      </c>
      <c r="F10" s="172"/>
      <c r="G10" s="172">
        <f t="shared" si="0"/>
        <v>3</v>
      </c>
      <c r="H10" s="172">
        <v>1</v>
      </c>
      <c r="I10" s="172"/>
      <c r="J10" s="172"/>
      <c r="K10" s="172">
        <f t="shared" si="1"/>
        <v>1</v>
      </c>
      <c r="L10" s="172">
        <f t="shared" si="2"/>
        <v>2</v>
      </c>
      <c r="M10" s="167"/>
      <c r="N10" s="167"/>
      <c r="O10" s="167"/>
      <c r="P10" s="167"/>
      <c r="Q10" s="167"/>
      <c r="R10" s="167"/>
      <c r="S10" s="167"/>
      <c r="T10" s="167"/>
      <c r="U10" s="167"/>
      <c r="V10" s="167"/>
      <c r="W10" s="167"/>
      <c r="X10" s="167"/>
      <c r="Y10" s="167"/>
      <c r="Z10" s="167"/>
    </row>
    <row r="11" spans="1:26" ht="15.75" x14ac:dyDescent="0.25">
      <c r="A11" s="167"/>
      <c r="B11" s="171">
        <v>3</v>
      </c>
      <c r="C11" s="172" t="s">
        <v>350</v>
      </c>
      <c r="D11" s="172"/>
      <c r="E11" s="172"/>
      <c r="F11" s="172">
        <v>3</v>
      </c>
      <c r="G11" s="172">
        <f t="shared" si="0"/>
        <v>3</v>
      </c>
      <c r="H11" s="172"/>
      <c r="I11" s="172"/>
      <c r="J11" s="172">
        <v>3</v>
      </c>
      <c r="K11" s="172">
        <f t="shared" si="1"/>
        <v>3</v>
      </c>
      <c r="L11" s="172">
        <f t="shared" si="2"/>
        <v>3</v>
      </c>
      <c r="M11" s="167"/>
      <c r="N11" s="167"/>
      <c r="O11" s="167"/>
      <c r="P11" s="167"/>
      <c r="Q11" s="167"/>
      <c r="R11" s="167"/>
      <c r="S11" s="167"/>
      <c r="T11" s="167"/>
      <c r="U11" s="167"/>
      <c r="V11" s="167"/>
      <c r="W11" s="167"/>
      <c r="X11" s="167"/>
      <c r="Y11" s="167"/>
      <c r="Z11" s="167"/>
    </row>
    <row r="12" spans="1:26" ht="15.75" x14ac:dyDescent="0.25">
      <c r="A12" s="167"/>
      <c r="B12" s="171" t="s">
        <v>281</v>
      </c>
      <c r="C12" s="172"/>
      <c r="D12" s="172"/>
      <c r="E12" s="172"/>
      <c r="F12" s="172"/>
      <c r="G12" s="172" t="e">
        <f t="shared" si="0"/>
        <v>#DIV/0!</v>
      </c>
      <c r="H12" s="172"/>
      <c r="I12" s="172"/>
      <c r="J12" s="172"/>
      <c r="K12" s="172" t="e">
        <f t="shared" si="1"/>
        <v>#DIV/0!</v>
      </c>
      <c r="L12" s="172" t="e">
        <f t="shared" si="2"/>
        <v>#DIV/0!</v>
      </c>
      <c r="M12" s="167"/>
      <c r="N12" s="167"/>
      <c r="O12" s="167"/>
      <c r="P12" s="167"/>
      <c r="Q12" s="167"/>
      <c r="R12" s="167"/>
      <c r="S12" s="167"/>
      <c r="T12" s="167"/>
      <c r="U12" s="167"/>
      <c r="V12" s="167"/>
      <c r="W12" s="167"/>
      <c r="X12" s="167"/>
      <c r="Y12" s="167"/>
      <c r="Z12" s="167"/>
    </row>
    <row r="13" spans="1:26" ht="15.75" x14ac:dyDescent="0.25">
      <c r="A13" s="167"/>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row>
    <row r="14" spans="1:26" ht="15.75" x14ac:dyDescent="0.25">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row>
    <row r="15" spans="1:26" ht="15.75" x14ac:dyDescent="0.25">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row>
    <row r="16" spans="1:26" ht="15.75" x14ac:dyDescent="0.2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spans="1:26" ht="15.75" x14ac:dyDescent="0.2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1:26" ht="15.75" x14ac:dyDescent="0.25">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5.75" x14ac:dyDescent="0.2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15.75" x14ac:dyDescent="0.25">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x14ac:dyDescent="0.25">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x14ac:dyDescent="0.2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2">
    <mergeCell ref="B4:B7"/>
    <mergeCell ref="C4:C7"/>
    <mergeCell ref="D4:K4"/>
    <mergeCell ref="L4:L5"/>
    <mergeCell ref="D5:G5"/>
    <mergeCell ref="H5:K5"/>
    <mergeCell ref="D6:D7"/>
    <mergeCell ref="J6:J7"/>
    <mergeCell ref="E6:E7"/>
    <mergeCell ref="F6:F7"/>
    <mergeCell ref="H6:H7"/>
    <mergeCell ref="I6:I7"/>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1.25" defaultRowHeight="15" customHeight="1" x14ac:dyDescent="0.25"/>
  <cols>
    <col min="1" max="1" width="10" customWidth="1"/>
    <col min="2" max="2" width="4.125" customWidth="1"/>
    <col min="3" max="3" width="19.75" customWidth="1"/>
    <col min="4" max="4" width="10" customWidth="1"/>
    <col min="5" max="5" width="11.875" customWidth="1"/>
    <col min="6" max="6" width="11.75" customWidth="1"/>
    <col min="7" max="7" width="13.25" customWidth="1"/>
    <col min="8" max="9" width="10" customWidth="1"/>
    <col min="10" max="10" width="11.875" customWidth="1"/>
    <col min="11" max="12" width="10" customWidth="1"/>
    <col min="13" max="26" width="9.25" customWidth="1"/>
  </cols>
  <sheetData>
    <row r="1" spans="1:26" ht="12.75" customHeight="1" x14ac:dyDescent="0.25">
      <c r="A1" s="4"/>
      <c r="B1" s="4"/>
      <c r="C1" s="4"/>
      <c r="D1" s="4"/>
      <c r="E1" s="4"/>
      <c r="F1" s="4"/>
      <c r="G1" s="4"/>
      <c r="H1" s="4"/>
      <c r="I1" s="4"/>
      <c r="J1" s="4"/>
      <c r="K1" s="4"/>
      <c r="L1" s="4"/>
      <c r="M1" s="4"/>
      <c r="N1" s="4"/>
      <c r="O1" s="4"/>
      <c r="P1" s="4"/>
      <c r="Q1" s="4"/>
      <c r="R1" s="4"/>
      <c r="S1" s="4"/>
      <c r="T1" s="4"/>
      <c r="U1" s="4"/>
      <c r="V1" s="4"/>
      <c r="W1" s="4"/>
      <c r="X1" s="4"/>
      <c r="Y1" s="4"/>
      <c r="Z1" s="4"/>
    </row>
    <row r="2" spans="1:26" ht="12.75" customHeight="1" x14ac:dyDescent="0.25">
      <c r="A2" s="4"/>
      <c r="B2" s="168" t="s">
        <v>351</v>
      </c>
      <c r="C2" s="4"/>
      <c r="D2" s="4"/>
      <c r="E2" s="4"/>
      <c r="F2" s="4"/>
      <c r="G2" s="4"/>
      <c r="H2" s="4"/>
      <c r="I2" s="4"/>
      <c r="J2" s="4"/>
      <c r="K2" s="4"/>
      <c r="L2" s="4"/>
      <c r="M2" s="4"/>
      <c r="N2" s="4"/>
      <c r="O2" s="4"/>
      <c r="P2" s="4"/>
      <c r="Q2" s="4"/>
      <c r="R2" s="4"/>
      <c r="S2" s="4"/>
      <c r="T2" s="4"/>
      <c r="U2" s="4"/>
      <c r="V2" s="4"/>
      <c r="W2" s="4"/>
      <c r="X2" s="4"/>
      <c r="Y2" s="4"/>
      <c r="Z2" s="4"/>
    </row>
    <row r="3" spans="1:26" ht="12.75" customHeight="1" x14ac:dyDescent="0.25">
      <c r="A3" s="4"/>
      <c r="B3" s="168"/>
      <c r="C3" s="4"/>
      <c r="D3" s="4"/>
      <c r="E3" s="4"/>
      <c r="F3" s="4"/>
      <c r="G3" s="4"/>
      <c r="H3" s="4"/>
      <c r="I3" s="4"/>
      <c r="J3" s="4"/>
      <c r="K3" s="4"/>
      <c r="L3" s="4"/>
      <c r="M3" s="4"/>
      <c r="N3" s="4"/>
      <c r="O3" s="4"/>
      <c r="P3" s="4"/>
      <c r="Q3" s="4"/>
      <c r="R3" s="4"/>
      <c r="S3" s="4"/>
      <c r="T3" s="4"/>
      <c r="U3" s="4"/>
      <c r="V3" s="4"/>
      <c r="W3" s="4"/>
      <c r="X3" s="4"/>
      <c r="Y3" s="4"/>
      <c r="Z3" s="4"/>
    </row>
    <row r="4" spans="1:26" ht="16.5" customHeight="1" x14ac:dyDescent="0.25">
      <c r="A4" s="4"/>
      <c r="B4" s="274" t="s">
        <v>267</v>
      </c>
      <c r="C4" s="274" t="s">
        <v>352</v>
      </c>
      <c r="D4" s="173"/>
      <c r="E4" s="281" t="s">
        <v>353</v>
      </c>
      <c r="F4" s="285"/>
      <c r="G4" s="285"/>
      <c r="H4" s="285"/>
      <c r="I4" s="285"/>
      <c r="J4" s="282"/>
      <c r="K4" s="274" t="s">
        <v>354</v>
      </c>
      <c r="L4" s="274" t="s">
        <v>355</v>
      </c>
      <c r="M4" s="4"/>
      <c r="N4" s="4"/>
      <c r="O4" s="4"/>
      <c r="P4" s="4"/>
      <c r="Q4" s="4"/>
      <c r="R4" s="4"/>
      <c r="S4" s="4"/>
      <c r="T4" s="4"/>
      <c r="U4" s="4"/>
      <c r="V4" s="4"/>
      <c r="W4" s="4"/>
      <c r="X4" s="4"/>
      <c r="Y4" s="4"/>
      <c r="Z4" s="4"/>
    </row>
    <row r="5" spans="1:26" ht="15.75" customHeight="1" x14ac:dyDescent="0.25">
      <c r="A5" s="4"/>
      <c r="B5" s="280"/>
      <c r="C5" s="280"/>
      <c r="D5" s="174"/>
      <c r="E5" s="283"/>
      <c r="F5" s="286"/>
      <c r="G5" s="286"/>
      <c r="H5" s="286"/>
      <c r="I5" s="286"/>
      <c r="J5" s="284"/>
      <c r="K5" s="280"/>
      <c r="L5" s="280"/>
      <c r="M5" s="4"/>
      <c r="N5" s="4"/>
      <c r="O5" s="4"/>
      <c r="P5" s="4"/>
      <c r="Q5" s="4"/>
      <c r="R5" s="4"/>
      <c r="S5" s="4"/>
      <c r="T5" s="4"/>
      <c r="U5" s="4"/>
      <c r="V5" s="4"/>
      <c r="W5" s="4"/>
      <c r="X5" s="4"/>
      <c r="Y5" s="4"/>
      <c r="Z5" s="4"/>
    </row>
    <row r="6" spans="1:26" ht="15" customHeight="1" x14ac:dyDescent="0.25">
      <c r="A6" s="4"/>
      <c r="B6" s="280"/>
      <c r="C6" s="280"/>
      <c r="D6" s="169" t="s">
        <v>356</v>
      </c>
      <c r="E6" s="281" t="s">
        <v>357</v>
      </c>
      <c r="F6" s="285"/>
      <c r="G6" s="282"/>
      <c r="H6" s="274" t="s">
        <v>283</v>
      </c>
      <c r="I6" s="274" t="s">
        <v>358</v>
      </c>
      <c r="J6" s="274" t="s">
        <v>359</v>
      </c>
      <c r="K6" s="280"/>
      <c r="L6" s="280"/>
      <c r="M6" s="4"/>
      <c r="N6" s="4"/>
      <c r="O6" s="4"/>
      <c r="P6" s="4"/>
      <c r="Q6" s="4"/>
      <c r="R6" s="4"/>
      <c r="S6" s="4"/>
      <c r="T6" s="4"/>
      <c r="U6" s="4"/>
      <c r="V6" s="4"/>
      <c r="W6" s="4"/>
      <c r="X6" s="4"/>
      <c r="Y6" s="4"/>
      <c r="Z6" s="4"/>
    </row>
    <row r="7" spans="1:26" ht="12.75" customHeight="1" x14ac:dyDescent="0.25">
      <c r="A7" s="4"/>
      <c r="B7" s="280"/>
      <c r="C7" s="280"/>
      <c r="D7" s="175" t="s">
        <v>328</v>
      </c>
      <c r="E7" s="283"/>
      <c r="F7" s="286"/>
      <c r="G7" s="284"/>
      <c r="H7" s="280"/>
      <c r="I7" s="280"/>
      <c r="J7" s="280"/>
      <c r="K7" s="280"/>
      <c r="L7" s="280"/>
      <c r="M7" s="4"/>
      <c r="N7" s="4"/>
      <c r="O7" s="4"/>
      <c r="P7" s="4"/>
      <c r="Q7" s="4"/>
      <c r="R7" s="4"/>
      <c r="S7" s="4"/>
      <c r="T7" s="4"/>
      <c r="U7" s="4"/>
      <c r="V7" s="4"/>
      <c r="W7" s="4"/>
      <c r="X7" s="4"/>
      <c r="Y7" s="4"/>
      <c r="Z7" s="4"/>
    </row>
    <row r="8" spans="1:26" ht="12.75" customHeight="1" x14ac:dyDescent="0.25">
      <c r="A8" s="4"/>
      <c r="B8" s="280"/>
      <c r="C8" s="280"/>
      <c r="D8" s="176"/>
      <c r="E8" s="169" t="s">
        <v>360</v>
      </c>
      <c r="F8" s="169" t="s">
        <v>361</v>
      </c>
      <c r="G8" s="169" t="s">
        <v>361</v>
      </c>
      <c r="H8" s="280"/>
      <c r="I8" s="280"/>
      <c r="J8" s="280"/>
      <c r="K8" s="280"/>
      <c r="L8" s="280"/>
      <c r="M8" s="4"/>
      <c r="N8" s="4"/>
      <c r="O8" s="4"/>
      <c r="P8" s="4"/>
      <c r="Q8" s="4"/>
      <c r="R8" s="4"/>
      <c r="S8" s="4"/>
      <c r="T8" s="4"/>
      <c r="U8" s="4"/>
      <c r="V8" s="4"/>
      <c r="W8" s="4"/>
      <c r="X8" s="4"/>
      <c r="Y8" s="4"/>
      <c r="Z8" s="4"/>
    </row>
    <row r="9" spans="1:26" ht="12.75" customHeight="1" x14ac:dyDescent="0.25">
      <c r="A9" s="4"/>
      <c r="B9" s="275"/>
      <c r="C9" s="275"/>
      <c r="D9" s="177"/>
      <c r="E9" s="127" t="s">
        <v>362</v>
      </c>
      <c r="F9" s="127" t="s">
        <v>363</v>
      </c>
      <c r="G9" s="127" t="s">
        <v>364</v>
      </c>
      <c r="H9" s="275"/>
      <c r="I9" s="275"/>
      <c r="J9" s="275"/>
      <c r="K9" s="275"/>
      <c r="L9" s="275"/>
      <c r="M9" s="4"/>
      <c r="N9" s="4"/>
      <c r="O9" s="4"/>
      <c r="P9" s="4"/>
      <c r="Q9" s="4"/>
      <c r="R9" s="4"/>
      <c r="S9" s="4"/>
      <c r="T9" s="4"/>
      <c r="U9" s="4"/>
      <c r="V9" s="4"/>
      <c r="W9" s="4"/>
      <c r="X9" s="4"/>
      <c r="Y9" s="4"/>
      <c r="Z9" s="4"/>
    </row>
    <row r="10" spans="1:26" ht="12.75" customHeight="1" x14ac:dyDescent="0.25">
      <c r="A10" s="4"/>
      <c r="B10" s="129">
        <v>1</v>
      </c>
      <c r="C10" s="130">
        <v>2</v>
      </c>
      <c r="D10" s="130">
        <v>3</v>
      </c>
      <c r="E10" s="130">
        <v>4</v>
      </c>
      <c r="F10" s="130">
        <v>5</v>
      </c>
      <c r="G10" s="130">
        <v>6</v>
      </c>
      <c r="H10" s="130">
        <v>7</v>
      </c>
      <c r="I10" s="130">
        <v>8</v>
      </c>
      <c r="J10" s="130">
        <v>9</v>
      </c>
      <c r="K10" s="130">
        <v>10</v>
      </c>
      <c r="L10" s="130">
        <v>11</v>
      </c>
      <c r="M10" s="4"/>
      <c r="N10" s="4"/>
      <c r="O10" s="4"/>
      <c r="P10" s="4"/>
      <c r="Q10" s="4"/>
      <c r="R10" s="4"/>
      <c r="S10" s="4"/>
      <c r="T10" s="4"/>
      <c r="U10" s="4"/>
      <c r="V10" s="4"/>
      <c r="W10" s="4"/>
      <c r="X10" s="4"/>
      <c r="Y10" s="4"/>
      <c r="Z10" s="4"/>
    </row>
    <row r="11" spans="1:26" ht="12.75" customHeight="1" x14ac:dyDescent="0.25">
      <c r="A11" s="4"/>
      <c r="B11" s="171">
        <v>1</v>
      </c>
      <c r="C11" s="166" t="s">
        <v>348</v>
      </c>
      <c r="D11" s="178" t="s">
        <v>280</v>
      </c>
      <c r="E11" s="166"/>
      <c r="F11" s="166"/>
      <c r="G11" s="166"/>
      <c r="H11" s="166"/>
      <c r="I11" s="166"/>
      <c r="J11" s="166"/>
      <c r="K11" s="166">
        <v>2</v>
      </c>
      <c r="L11" s="166">
        <v>3</v>
      </c>
      <c r="M11" s="4"/>
      <c r="N11" s="4"/>
      <c r="O11" s="4"/>
      <c r="P11" s="4"/>
      <c r="Q11" s="4"/>
      <c r="R11" s="4"/>
      <c r="S11" s="4"/>
      <c r="T11" s="4"/>
      <c r="U11" s="4"/>
      <c r="V11" s="4"/>
      <c r="W11" s="4"/>
      <c r="X11" s="4"/>
      <c r="Y11" s="4"/>
      <c r="Z11" s="4"/>
    </row>
    <row r="12" spans="1:26" ht="12.75" customHeight="1" x14ac:dyDescent="0.25">
      <c r="A12" s="4"/>
      <c r="B12" s="171">
        <v>2</v>
      </c>
      <c r="C12" s="166"/>
      <c r="D12" s="178"/>
      <c r="E12" s="166"/>
      <c r="F12" s="166"/>
      <c r="G12" s="166"/>
      <c r="H12" s="166"/>
      <c r="I12" s="166"/>
      <c r="J12" s="166"/>
      <c r="K12" s="166"/>
      <c r="L12" s="166"/>
      <c r="M12" s="4"/>
      <c r="N12" s="4"/>
      <c r="O12" s="4"/>
      <c r="P12" s="4"/>
      <c r="Q12" s="4"/>
      <c r="R12" s="4"/>
      <c r="S12" s="4"/>
      <c r="T12" s="4"/>
      <c r="U12" s="4"/>
      <c r="V12" s="4"/>
      <c r="W12" s="4"/>
      <c r="X12" s="4"/>
      <c r="Y12" s="4"/>
      <c r="Z12" s="4"/>
    </row>
    <row r="13" spans="1:26" ht="12.75" customHeight="1" x14ac:dyDescent="0.25">
      <c r="A13" s="4"/>
      <c r="B13" s="171">
        <v>3</v>
      </c>
      <c r="C13" s="166"/>
      <c r="D13" s="178"/>
      <c r="E13" s="166"/>
      <c r="F13" s="166"/>
      <c r="G13" s="166"/>
      <c r="H13" s="166"/>
      <c r="I13" s="166"/>
      <c r="J13" s="166"/>
      <c r="K13" s="166"/>
      <c r="L13" s="166"/>
      <c r="M13" s="4"/>
      <c r="N13" s="4"/>
      <c r="O13" s="4"/>
      <c r="P13" s="4"/>
      <c r="Q13" s="4"/>
      <c r="R13" s="4"/>
      <c r="S13" s="4"/>
      <c r="T13" s="4"/>
      <c r="U13" s="4"/>
      <c r="V13" s="4"/>
      <c r="W13" s="4"/>
      <c r="X13" s="4"/>
      <c r="Y13" s="4"/>
      <c r="Z13" s="4"/>
    </row>
    <row r="14" spans="1:26" ht="12.75" customHeight="1" x14ac:dyDescent="0.25">
      <c r="A14" s="4"/>
      <c r="B14" s="171">
        <v>4</v>
      </c>
      <c r="C14" s="166"/>
      <c r="D14" s="178"/>
      <c r="E14" s="166"/>
      <c r="F14" s="166"/>
      <c r="G14" s="166"/>
      <c r="H14" s="166"/>
      <c r="I14" s="166"/>
      <c r="J14" s="166"/>
      <c r="K14" s="166"/>
      <c r="L14" s="166"/>
      <c r="M14" s="4"/>
      <c r="N14" s="4"/>
      <c r="O14" s="4"/>
      <c r="P14" s="4"/>
      <c r="Q14" s="4"/>
      <c r="R14" s="4"/>
      <c r="S14" s="4"/>
      <c r="T14" s="4"/>
      <c r="U14" s="4"/>
      <c r="V14" s="4"/>
      <c r="W14" s="4"/>
      <c r="X14" s="4"/>
      <c r="Y14" s="4"/>
      <c r="Z14" s="4"/>
    </row>
    <row r="15" spans="1:26" ht="12.75" customHeight="1" x14ac:dyDescent="0.25">
      <c r="A15" s="4"/>
      <c r="B15" s="171">
        <v>5</v>
      </c>
      <c r="C15" s="166"/>
      <c r="D15" s="178"/>
      <c r="E15" s="166"/>
      <c r="F15" s="166"/>
      <c r="G15" s="166"/>
      <c r="H15" s="166"/>
      <c r="I15" s="166"/>
      <c r="J15" s="166"/>
      <c r="K15" s="166"/>
      <c r="L15" s="166"/>
      <c r="M15" s="4"/>
      <c r="N15" s="4"/>
      <c r="O15" s="4"/>
      <c r="P15" s="4"/>
      <c r="Q15" s="4"/>
      <c r="R15" s="4"/>
      <c r="S15" s="4"/>
      <c r="T15" s="4"/>
      <c r="U15" s="4"/>
      <c r="V15" s="4"/>
      <c r="W15" s="4"/>
      <c r="X15" s="4"/>
      <c r="Y15" s="4"/>
      <c r="Z15" s="4"/>
    </row>
    <row r="16" spans="1:26" ht="12.75" customHeight="1" x14ac:dyDescent="0.25">
      <c r="A16" s="4"/>
      <c r="B16" s="171">
        <v>6</v>
      </c>
      <c r="C16" s="166"/>
      <c r="D16" s="178"/>
      <c r="E16" s="166"/>
      <c r="F16" s="166"/>
      <c r="G16" s="166"/>
      <c r="H16" s="166"/>
      <c r="I16" s="166"/>
      <c r="J16" s="166"/>
      <c r="K16" s="166"/>
      <c r="L16" s="166"/>
      <c r="M16" s="4"/>
      <c r="N16" s="4"/>
      <c r="O16" s="4"/>
      <c r="P16" s="4"/>
      <c r="Q16" s="4"/>
      <c r="R16" s="4"/>
      <c r="S16" s="4"/>
      <c r="T16" s="4"/>
      <c r="U16" s="4"/>
      <c r="V16" s="4"/>
      <c r="W16" s="4"/>
      <c r="X16" s="4"/>
      <c r="Y16" s="4"/>
      <c r="Z16" s="4"/>
    </row>
    <row r="17" spans="1:26" ht="12.75" customHeight="1" x14ac:dyDescent="0.25">
      <c r="A17" s="4"/>
      <c r="B17" s="171">
        <v>7</v>
      </c>
      <c r="C17" s="166"/>
      <c r="D17" s="178"/>
      <c r="E17" s="166"/>
      <c r="F17" s="166"/>
      <c r="G17" s="166"/>
      <c r="H17" s="166"/>
      <c r="I17" s="166"/>
      <c r="J17" s="166"/>
      <c r="K17" s="166"/>
      <c r="L17" s="166"/>
      <c r="M17" s="4"/>
      <c r="N17" s="4"/>
      <c r="O17" s="4"/>
      <c r="P17" s="4"/>
      <c r="Q17" s="4"/>
      <c r="R17" s="4"/>
      <c r="S17" s="4"/>
      <c r="T17" s="4"/>
      <c r="U17" s="4"/>
      <c r="V17" s="4"/>
      <c r="W17" s="4"/>
      <c r="X17" s="4"/>
      <c r="Y17" s="4"/>
      <c r="Z17" s="4"/>
    </row>
    <row r="18" spans="1:26" ht="12.75" customHeight="1" x14ac:dyDescent="0.25">
      <c r="A18" s="4"/>
      <c r="B18" s="171">
        <v>8</v>
      </c>
      <c r="C18" s="166"/>
      <c r="D18" s="178"/>
      <c r="E18" s="166"/>
      <c r="F18" s="166"/>
      <c r="G18" s="166"/>
      <c r="H18" s="166"/>
      <c r="I18" s="166"/>
      <c r="J18" s="166"/>
      <c r="K18" s="166"/>
      <c r="L18" s="166"/>
      <c r="M18" s="4"/>
      <c r="N18" s="4"/>
      <c r="O18" s="4"/>
      <c r="P18" s="4"/>
      <c r="Q18" s="4"/>
      <c r="R18" s="4"/>
      <c r="S18" s="4"/>
      <c r="T18" s="4"/>
      <c r="U18" s="4"/>
      <c r="V18" s="4"/>
      <c r="W18" s="4"/>
      <c r="X18" s="4"/>
      <c r="Y18" s="4"/>
      <c r="Z18" s="4"/>
    </row>
    <row r="19" spans="1:26" ht="12.75" customHeight="1" x14ac:dyDescent="0.25">
      <c r="A19" s="4"/>
      <c r="B19" s="179" t="s">
        <v>281</v>
      </c>
      <c r="C19" s="180"/>
      <c r="D19" s="181"/>
      <c r="E19" s="180"/>
      <c r="F19" s="180"/>
      <c r="G19" s="180"/>
      <c r="H19" s="180"/>
      <c r="I19" s="180"/>
      <c r="J19" s="180"/>
      <c r="K19" s="180"/>
      <c r="L19" s="180"/>
      <c r="M19" s="4"/>
      <c r="N19" s="4"/>
      <c r="O19" s="4"/>
      <c r="P19" s="4"/>
      <c r="Q19" s="4"/>
      <c r="R19" s="4"/>
      <c r="S19" s="4"/>
      <c r="T19" s="4"/>
      <c r="U19" s="4"/>
      <c r="V19" s="4"/>
      <c r="W19" s="4"/>
      <c r="X19" s="4"/>
      <c r="Y19" s="4"/>
      <c r="Z19" s="4"/>
    </row>
    <row r="20" spans="1:26" ht="12.75" customHeight="1" x14ac:dyDescent="0.25">
      <c r="A20" s="4"/>
      <c r="B20" s="300" t="s">
        <v>365</v>
      </c>
      <c r="C20" s="301"/>
      <c r="D20" s="301"/>
      <c r="E20" s="301"/>
      <c r="F20" s="301"/>
      <c r="G20" s="301"/>
      <c r="H20" s="301"/>
      <c r="I20" s="301"/>
      <c r="J20" s="278"/>
      <c r="K20" s="166">
        <f t="shared" ref="K20:L20" si="0">AVERAGE(K11:K19)</f>
        <v>2</v>
      </c>
      <c r="L20" s="166">
        <f t="shared" si="0"/>
        <v>3</v>
      </c>
      <c r="M20" s="4"/>
      <c r="N20" s="4"/>
      <c r="O20" s="4"/>
      <c r="P20" s="4"/>
      <c r="Q20" s="4"/>
      <c r="R20" s="4"/>
      <c r="S20" s="4"/>
      <c r="T20" s="4"/>
      <c r="U20" s="4"/>
      <c r="V20" s="4"/>
      <c r="W20" s="4"/>
      <c r="X20" s="4"/>
      <c r="Y20" s="4"/>
      <c r="Z20" s="4"/>
    </row>
    <row r="21" spans="1:26" ht="12.75" customHeight="1" x14ac:dyDescent="0.25">
      <c r="A21" s="4"/>
      <c r="B21" s="302" t="s">
        <v>366</v>
      </c>
      <c r="C21" s="272"/>
      <c r="D21" s="272"/>
      <c r="E21" s="272"/>
      <c r="F21" s="272"/>
      <c r="G21" s="272"/>
      <c r="H21" s="272"/>
      <c r="I21" s="272"/>
      <c r="J21" s="273"/>
      <c r="K21" s="166">
        <f t="shared" ref="K21:L21" si="1">AVERAGE(K11:K19)</f>
        <v>2</v>
      </c>
      <c r="L21" s="166">
        <f t="shared" si="1"/>
        <v>3</v>
      </c>
      <c r="M21" s="4"/>
      <c r="N21" s="4"/>
      <c r="O21" s="4"/>
      <c r="P21" s="4"/>
      <c r="Q21" s="4"/>
      <c r="R21" s="4"/>
      <c r="S21" s="4"/>
      <c r="T21" s="4"/>
      <c r="U21" s="4"/>
      <c r="V21" s="4"/>
      <c r="W21" s="4"/>
      <c r="X21" s="4"/>
      <c r="Y21" s="4"/>
      <c r="Z21" s="4"/>
    </row>
    <row r="22" spans="1:26" ht="12.7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2.7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2.7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2.7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2.7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2.75"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2.7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2.7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1">
    <mergeCell ref="K4:K9"/>
    <mergeCell ref="L4:L9"/>
    <mergeCell ref="E6:G7"/>
    <mergeCell ref="H6:H9"/>
    <mergeCell ref="I6:I9"/>
    <mergeCell ref="J6:J9"/>
    <mergeCell ref="B20:J20"/>
    <mergeCell ref="B21:J21"/>
    <mergeCell ref="B4:B9"/>
    <mergeCell ref="C4:C9"/>
    <mergeCell ref="E4:J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Evaluasi Diri S1</vt:lpstr>
      <vt:lpstr>PETA PER KRITERIA</vt:lpstr>
      <vt:lpstr>PETA CAPAIAN MUTU</vt:lpstr>
      <vt:lpstr>1</vt:lpstr>
      <vt:lpstr>2A</vt:lpstr>
      <vt:lpstr>2B</vt:lpstr>
      <vt:lpstr>3A1</vt:lpstr>
      <vt:lpstr>3A2</vt:lpstr>
      <vt:lpstr>3A3</vt:lpstr>
      <vt:lpstr>3A4</vt:lpstr>
      <vt:lpstr>3B1</vt:lpstr>
      <vt:lpstr>3B2</vt:lpstr>
      <vt:lpstr>3B3</vt:lpstr>
      <vt:lpstr>3B4</vt:lpstr>
      <vt:lpstr>3B5</vt:lpstr>
      <vt:lpstr>3B7</vt:lpstr>
      <vt:lpstr>4</vt:lpstr>
      <vt:lpstr>5A</vt:lpstr>
      <vt:lpstr>5B</vt:lpstr>
      <vt:lpstr>5C</vt:lpstr>
      <vt:lpstr>6A</vt:lpstr>
      <vt:lpstr>7</vt:lpstr>
      <vt:lpstr>8A</vt:lpstr>
      <vt:lpstr>8B1</vt:lpstr>
      <vt:lpstr>8B2</vt:lpstr>
      <vt:lpstr>8C</vt:lpstr>
      <vt:lpstr>8D1</vt:lpstr>
      <vt:lpstr>8D2</vt:lpstr>
      <vt:lpstr>8E1</vt:lpstr>
      <vt:lpstr>8E2</vt:lpstr>
      <vt:lpstr>8F1</vt:lpstr>
      <vt:lpstr>8F4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AVITA</dc:creator>
  <cp:lastModifiedBy>ACER</cp:lastModifiedBy>
  <dcterms:created xsi:type="dcterms:W3CDTF">2023-05-10T02:16:49Z</dcterms:created>
  <dcterms:modified xsi:type="dcterms:W3CDTF">2023-05-29T02:45:38Z</dcterms:modified>
</cp:coreProperties>
</file>